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2585" yWindow="45" windowWidth="12630" windowHeight="11700"/>
  </bookViews>
  <sheets>
    <sheet name="Formular geplante Zielbeiträge" sheetId="1" r:id="rId1"/>
    <sheet name="Auswertung Querschnittsziele" sheetId="6" r:id="rId2"/>
    <sheet name="Gewichtungsfaktoren" sheetId="5" state="hidden" r:id="rId3"/>
  </sheets>
  <definedNames>
    <definedName name="_1.1_Abwassermenge">'Formular geplante Zielbeiträge'!#REF!</definedName>
    <definedName name="_1.2_Abwasserbelastung">'Formular geplante Zielbeiträge'!#REF!</definedName>
    <definedName name="_10_UmweltwirkungAnstoßen">'Formular geplante Zielbeiträge'!$AE$351</definedName>
    <definedName name="_11_Indirekte_Wirkungen_Keine">'Formular geplante Zielbeiträge'!$AK$372</definedName>
    <definedName name="_11_Indirekte_Wirkungen_Negativ">'Formular geplante Zielbeiträge'!$AG$369</definedName>
    <definedName name="_11_Indirekte_Wirkungen_Positiv">'Formular geplante Zielbeiträge'!$AG$374</definedName>
    <definedName name="_11_Negativ_SchutzgüterNr">'Formular geplante Zielbeiträge'!$AJ$369</definedName>
    <definedName name="_11_Positiv_SchutzgüterNr">'Formular geplante Zielbeiträge'!$AJ$374</definedName>
    <definedName name="_2_Fläche">'Formular geplante Zielbeiträge'!#REF!</definedName>
    <definedName name="_3_Luft">'Formular geplante Zielbeiträge'!#REF!</definedName>
    <definedName name="_4_BiologischeVielfalt">'Formular geplante Zielbeiträge'!#REF!</definedName>
    <definedName name="_5.1_A_DeckungBedarf">'Formular geplante Zielbeiträge'!#REF!</definedName>
    <definedName name="_5.1_B_Erzeugung">'Formular geplante Zielbeiträge'!#REF!</definedName>
    <definedName name="_5.2_Energieverbrauch">'Formular geplante Zielbeiträge'!#REF!</definedName>
    <definedName name="_6.1_Ökologische">'Formular geplante Zielbeiträge'!#REF!</definedName>
    <definedName name="_6.2_A_Materialeffizienz">'Formular geplante Zielbeiträge'!#REF!</definedName>
    <definedName name="_6.2_B_Umweltfreundlichkeit">'Formular geplante Zielbeiträge'!#REF!</definedName>
    <definedName name="_7_Transportaufkommen">'Formular geplante Zielbeiträge'!$AE$296</definedName>
    <definedName name="_8_AngekreuzteNr">'Formular geplante Zielbeiträge'!$AE$315</definedName>
    <definedName name="_8_Aufbau_Wissen">'Formular geplante Zielbeiträge'!$AE$314</definedName>
    <definedName name="_9_UmweltfreundlicheBeschaffung">'Formular geplante Zielbeiträge'!$AE$329</definedName>
    <definedName name="_Antragsteller">'Formular geplante Zielbeiträge'!$A$21</definedName>
    <definedName name="_B.1.1_Gesetz">'Formular geplante Zielbeiträge'!$AE$393</definedName>
    <definedName name="_B.1.2_Einbeziehung">'Formular geplante Zielbeiträge'!$AF$401</definedName>
    <definedName name="_B.1.3_Schulungen">'Formular geplante Zielbeiträge'!$AF$405</definedName>
    <definedName name="_B.1.4_Diversity">'Formular geplante Zielbeiträge'!$AF$416</definedName>
    <definedName name="_B.1.5_Sonstige">'Formular geplante Zielbeiträge'!$AF$421</definedName>
    <definedName name="_B.1.6_Weitere">'Formular geplante Zielbeiträge'!$AF$425</definedName>
    <definedName name="_B.2.1_Gesetz">'Formular geplante Zielbeiträge'!$AF$434</definedName>
    <definedName name="_B.2.10_WeitereMaßnahmen">'Formular geplante Zielbeiträge'!$AF$474</definedName>
    <definedName name="_B.2.2_Einbeziehung">'Formular geplante Zielbeiträge'!$AF$442</definedName>
    <definedName name="_B.2.3_Beteiligung">'Formular geplante Zielbeiträge'!$AF$446</definedName>
    <definedName name="_B.2.4_BeiBeteiligungDritter">'Formular geplante Zielbeiträge'!$AF$450</definedName>
    <definedName name="_B.2.5_Führungspositionen">'Formular geplante Zielbeiträge'!$AF$454</definedName>
    <definedName name="_B.2.6_Frauenförderung">'Formular geplante Zielbeiträge'!$AF$458</definedName>
    <definedName name="_B.2.7_Arbeitsplätze_Frauen">'Formular geplante Zielbeiträge'!$AF$462</definedName>
    <definedName name="_B.2.8_Arbeitszeitregelungen">'Formular geplante Zielbeiträge'!$AF$466</definedName>
    <definedName name="_B.2.9_SpezielleEinrichtungen">'Formular geplante Zielbeiträge'!$AF$470</definedName>
    <definedName name="_ftn1" localSheetId="0">'Formular geplante Zielbeiträge'!#REF!</definedName>
    <definedName name="_ftnref1" localSheetId="0">'Formular geplante Zielbeiträge'!$Q$25</definedName>
    <definedName name="_Maßnahmencode">'Formular geplante Zielbeiträge'!$AE$31</definedName>
    <definedName name="_MaßnahmeOF">'Formular geplante Zielbeiträge'!$AD$33</definedName>
    <definedName name="_O33_Fläche">'Formular geplante Zielbeiträge'!#REF!</definedName>
    <definedName name="_Projektbezeichnung">'Formular geplante Zielbeiträge'!$A$23</definedName>
    <definedName name="Angabe_lt._Formular">"Ja; Nein"</definedName>
    <definedName name="_xlnm.Print_Area" localSheetId="0">'Formular geplante Zielbeiträge'!$A$1:$AC$483</definedName>
  </definedNames>
  <calcPr calcId="145621"/>
</workbook>
</file>

<file path=xl/calcChain.xml><?xml version="1.0" encoding="utf-8"?>
<calcChain xmlns="http://schemas.openxmlformats.org/spreadsheetml/2006/main">
  <c r="AE332" i="1" l="1"/>
  <c r="AF36" i="1" l="1"/>
  <c r="AF35" i="1" l="1"/>
  <c r="AF34" i="1"/>
  <c r="AF33" i="1"/>
  <c r="AF37" i="1" l="1"/>
  <c r="A37" i="1" s="1"/>
  <c r="AG41" i="1"/>
  <c r="AG42" i="1"/>
  <c r="AE314" i="1" l="1"/>
  <c r="H50" i="6" l="1"/>
  <c r="J86" i="6" l="1"/>
  <c r="J68" i="6"/>
  <c r="I50" i="6"/>
  <c r="K48" i="6"/>
  <c r="K70" i="6" s="1"/>
  <c r="K88" i="6" s="1"/>
  <c r="J48" i="6"/>
  <c r="J70" i="6" s="1"/>
  <c r="J88" i="6" s="1"/>
  <c r="J46" i="6"/>
  <c r="T42" i="6"/>
  <c r="T41" i="6"/>
  <c r="F25" i="6"/>
  <c r="F22" i="6"/>
  <c r="AI376" i="1" l="1"/>
  <c r="AH376" i="1"/>
  <c r="AI375" i="1"/>
  <c r="AH375" i="1"/>
  <c r="AI374" i="1"/>
  <c r="AH374" i="1"/>
  <c r="AI371" i="1"/>
  <c r="AH371" i="1"/>
  <c r="AI370" i="1"/>
  <c r="AH370" i="1"/>
  <c r="AI369" i="1"/>
  <c r="AH369" i="1"/>
  <c r="AF416" i="1" l="1"/>
  <c r="H37" i="6" l="1"/>
  <c r="G37" i="6"/>
  <c r="H38" i="6"/>
  <c r="G38" i="6"/>
  <c r="I76" i="6"/>
  <c r="A339" i="1" l="1"/>
  <c r="AE329" i="1" l="1"/>
  <c r="H52" i="6" l="1"/>
  <c r="I52" i="6" s="1"/>
  <c r="AG43" i="1"/>
  <c r="AG44" i="1"/>
  <c r="AG45" i="1"/>
  <c r="AG46" i="1"/>
  <c r="AG47" i="1"/>
  <c r="AG48" i="1"/>
  <c r="AG49" i="1"/>
  <c r="AG50" i="1"/>
  <c r="AG51" i="1"/>
  <c r="AG52" i="1"/>
  <c r="AG40" i="1"/>
  <c r="AH40" i="1" l="1"/>
  <c r="AF474" i="1" l="1"/>
  <c r="AF470" i="1"/>
  <c r="AF466" i="1"/>
  <c r="AF462" i="1"/>
  <c r="AF458" i="1"/>
  <c r="AF454" i="1"/>
  <c r="AF450" i="1"/>
  <c r="AF446" i="1"/>
  <c r="AF442" i="1"/>
  <c r="AF425" i="1"/>
  <c r="AF421" i="1"/>
  <c r="AF405" i="1"/>
  <c r="AF434" i="1"/>
  <c r="AE393" i="1"/>
  <c r="AF401" i="1"/>
  <c r="AE315" i="1"/>
  <c r="AK372" i="1"/>
  <c r="H54" i="6" l="1"/>
  <c r="I89" i="6"/>
  <c r="I104" i="6" s="1" a="1"/>
  <c r="I104" i="6" s="1"/>
  <c r="I92" i="6"/>
  <c r="I96" i="6"/>
  <c r="I100" i="6"/>
  <c r="I75" i="6"/>
  <c r="I93" i="6"/>
  <c r="I97" i="6"/>
  <c r="I74" i="6"/>
  <c r="I94" i="6"/>
  <c r="I98" i="6"/>
  <c r="I71" i="6"/>
  <c r="I82" i="6" s="1" a="1"/>
  <c r="I82" i="6" s="1"/>
  <c r="I78" i="6"/>
  <c r="I95" i="6"/>
  <c r="I99" i="6"/>
  <c r="I77" i="6"/>
  <c r="AJ369" i="1"/>
  <c r="AG369" i="1" s="1"/>
  <c r="AJ374" i="1"/>
  <c r="AG374" i="1" s="1"/>
  <c r="H55" i="6" l="1"/>
  <c r="I81" i="6"/>
  <c r="I83" i="6"/>
  <c r="I110" i="6"/>
  <c r="I105" i="6"/>
  <c r="I103" i="6" a="1"/>
  <c r="I103" i="6" s="1"/>
  <c r="I111" i="6"/>
  <c r="H56" i="6"/>
  <c r="I20" i="6"/>
  <c r="F20" i="6" s="1"/>
  <c r="I62" i="6" l="1"/>
  <c r="I54" i="6"/>
  <c r="A377" i="1"/>
  <c r="AE351" i="1"/>
  <c r="AE296" i="1"/>
  <c r="H40" i="6" l="1"/>
  <c r="G40" i="6"/>
  <c r="H53" i="6"/>
  <c r="I53" i="6" s="1"/>
  <c r="H35" i="6"/>
  <c r="I35" i="6" s="1"/>
  <c r="G35" i="6"/>
  <c r="H42" i="6"/>
  <c r="G42" i="6"/>
  <c r="H31" i="6"/>
  <c r="G31" i="6"/>
  <c r="H36" i="6"/>
  <c r="I36" i="6" s="1"/>
  <c r="G36" i="6"/>
  <c r="H43" i="6"/>
  <c r="G43" i="6"/>
  <c r="H32" i="6"/>
  <c r="G32" i="6"/>
  <c r="H39" i="6"/>
  <c r="I37" i="6" s="1"/>
  <c r="G39" i="6"/>
  <c r="H49" i="6"/>
  <c r="I49" i="6" s="1"/>
  <c r="I59" i="6" l="1" a="1"/>
  <c r="I59" i="6" s="1"/>
  <c r="I63" i="6" s="1"/>
  <c r="I64" i="6" s="1"/>
  <c r="H33" i="6"/>
  <c r="I33" i="6" s="1"/>
  <c r="G33" i="6"/>
  <c r="I31" i="6"/>
  <c r="I40" i="6"/>
  <c r="G36" i="5"/>
  <c r="I109" i="6" l="1"/>
  <c r="I112" i="6" s="1"/>
  <c r="I65" i="6" a="1"/>
  <c r="I65" i="6" s="1"/>
  <c r="I44" i="6" a="1"/>
  <c r="I44" i="6" s="1"/>
</calcChain>
</file>

<file path=xl/sharedStrings.xml><?xml version="1.0" encoding="utf-8"?>
<sst xmlns="http://schemas.openxmlformats.org/spreadsheetml/2006/main" count="463" uniqueCount="365">
  <si>
    <t>EFRE-Programm "Innovation und Energiewende" in Baden-Württemberg 2014-2020</t>
  </si>
  <si>
    <t>i</t>
  </si>
  <si>
    <t>Name des Ansprechpartners</t>
  </si>
  <si>
    <t>Tel.</t>
  </si>
  <si>
    <t>E-Mail-Adresse</t>
  </si>
  <si>
    <t>Nachhaltige Mobilität</t>
  </si>
  <si>
    <t>Umwelttechnologien, Erneuerbare Energien und Ressourceneffizienz</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</si>
  <si>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</si>
  <si>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</si>
  <si>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</si>
  <si>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</si>
  <si>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</si>
  <si>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</si>
  <si>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</si>
  <si>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</si>
  <si>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</si>
  <si>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</si>
  <si>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</si>
  <si>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</si>
  <si>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</si>
  <si>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</si>
  <si>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</si>
  <si>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</si>
  <si>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</si>
  <si>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</si>
  <si>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</si>
  <si>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</si>
  <si>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</si>
  <si>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</si>
  <si>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</si>
  <si>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Regionale Innovationszentren</t>
  </si>
  <si>
    <t>Innovationsinfrastruktur</t>
  </si>
  <si>
    <t>Teil II – Querschnittsziele des EFRE-Programms</t>
  </si>
  <si>
    <t xml:space="preserve">A. Querschnittsziel Nachhaltige Entwicklung </t>
  </si>
  <si>
    <t>0 Punkte</t>
  </si>
  <si>
    <t>0,5 Punkte</t>
  </si>
  <si>
    <t>1. Schutzgut Wasser</t>
  </si>
  <si>
    <t>-1 Punkt</t>
  </si>
  <si>
    <t>1 Punkt</t>
  </si>
  <si>
    <t>6. Materialeinsatz</t>
  </si>
  <si>
    <t>A) Materialeffizienz</t>
  </si>
  <si>
    <t>B) Umweltfreundlichkeit</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</si>
  <si>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</si>
  <si>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</si>
  <si>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</si>
  <si>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</si>
  <si>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</si>
  <si>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</si>
  <si>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</si>
  <si>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</si>
  <si>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</si>
  <si>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</si>
  <si>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</si>
  <si>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</si>
  <si>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</si>
  <si>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</si>
  <si>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</si>
  <si>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</si>
  <si>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</si>
  <si>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</si>
  <si>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</si>
  <si>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</si>
  <si>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</si>
  <si>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</si>
  <si>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</si>
  <si>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</si>
  <si>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</si>
  <si>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</si>
  <si>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</si>
  <si>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</si>
  <si>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</si>
  <si>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</si>
  <si>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</si>
  <si>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</si>
  <si>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</si>
  <si>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</si>
  <si>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</si>
  <si>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</si>
  <si>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</si>
  <si>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</si>
  <si>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</si>
  <si>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</si>
  <si>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</si>
  <si>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</si>
  <si>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</si>
  <si>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</si>
  <si>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</si>
  <si>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</si>
  <si>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Bitte kreuzen Sie nur ein Feld an.</t>
  </si>
  <si>
    <t xml:space="preserve">Der Fokus des Projekts widmet sich
umweltrelevanten The-men, wodurch umwelt-relevantes Wissen und/oder Erfahrungen aufgebaut werden.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</si>
  <si>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</si>
  <si>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</si>
  <si>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</si>
  <si>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</si>
  <si>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</si>
  <si>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</si>
  <si>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</si>
  <si>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</si>
  <si>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</si>
  <si>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</si>
  <si>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</si>
  <si>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</si>
  <si>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</si>
  <si>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</si>
  <si>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</si>
  <si>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</si>
  <si>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</si>
  <si>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</si>
  <si>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</si>
  <si>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</si>
  <si>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</si>
  <si>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Das entstandene Wissen wird an Dritte auf Nachfrage weitergegeben</t>
  </si>
  <si>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</si>
  <si>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</si>
  <si>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</si>
  <si>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</si>
  <si>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</si>
  <si>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</si>
  <si>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</si>
  <si>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</si>
  <si>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</si>
  <si>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</si>
  <si>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</si>
  <si>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</si>
  <si>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</si>
  <si>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</si>
  <si>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</si>
  <si>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</si>
  <si>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</si>
  <si>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</si>
  <si>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</si>
  <si>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</si>
  <si>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</si>
  <si>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</si>
  <si>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</si>
  <si>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</si>
  <si>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</si>
  <si>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</si>
  <si>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</si>
  <si>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</si>
  <si>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</si>
  <si>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</si>
  <si>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</si>
  <si>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</si>
  <si>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</si>
  <si>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</si>
  <si>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</si>
  <si>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</si>
  <si>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</si>
  <si>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</si>
  <si>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</si>
  <si>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</si>
  <si>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</si>
  <si>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</si>
  <si>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</si>
  <si>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</si>
  <si>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</si>
  <si>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</si>
  <si>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</si>
  <si>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</si>
  <si>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</si>
  <si>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</si>
  <si>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</si>
  <si>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</si>
  <si>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</si>
  <si>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</si>
  <si>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</si>
  <si>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</si>
  <si>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</si>
  <si>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</si>
  <si>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</si>
  <si>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</si>
  <si>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</si>
  <si>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</si>
  <si>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</si>
  <si>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</si>
  <si>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</si>
  <si>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</si>
  <si>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</si>
  <si>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</si>
  <si>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</si>
  <si>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</si>
  <si>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</si>
  <si>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</si>
  <si>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</si>
  <si>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</si>
  <si>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</si>
  <si>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</si>
  <si>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</si>
  <si>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</si>
  <si>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</si>
  <si>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</si>
  <si>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</si>
  <si>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</si>
  <si>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</si>
  <si>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</si>
  <si>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</si>
  <si>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</si>
  <si>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</si>
  <si>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</si>
  <si>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</si>
  <si>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</si>
  <si>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</si>
  <si>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</si>
  <si>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</si>
  <si>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</si>
  <si>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</si>
  <si>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</si>
  <si>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</si>
  <si>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</si>
  <si>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</si>
  <si>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</si>
  <si>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</si>
  <si>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</si>
  <si>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</si>
  <si>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</si>
  <si>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</si>
  <si>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</si>
  <si>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 xml:space="preserve">Aufbau regionaler Kompetenzstellen „Netzwerk Energieeffizienz" und deren Vernetzung </t>
  </si>
  <si>
    <t>B2</t>
  </si>
  <si>
    <t>Investitionen zum Klimaschutz in Kommunen</t>
  </si>
  <si>
    <t>B3</t>
  </si>
  <si>
    <t xml:space="preserve">Bewusstseinsbildung und Bürgerbeteiligung </t>
  </si>
  <si>
    <t xml:space="preserve">Anm.: Maßnahmencode ist aus Formular einzulesen, als Grundlage für die Ermittlung der Gewichtungsfaktoren für direkte/indirekte Umweltwirkungen </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</si>
  <si>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</si>
  <si>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</si>
  <si>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</si>
  <si>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</si>
  <si>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</si>
  <si>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</si>
  <si>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</si>
  <si>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</si>
  <si>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</si>
  <si>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</si>
  <si>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</si>
  <si>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</si>
  <si>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</si>
  <si>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</si>
  <si>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 xml:space="preserve">4. </t>
  </si>
  <si>
    <t xml:space="preserve">3. </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</si>
  <si>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</si>
  <si>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</si>
  <si>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</si>
  <si>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</si>
  <si>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</si>
  <si>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</si>
  <si>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</si>
  <si>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</si>
  <si>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</si>
  <si>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</si>
  <si>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</si>
  <si>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</si>
  <si>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</si>
  <si>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</si>
  <si>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</si>
  <si>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</si>
  <si>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</si>
  <si>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</si>
  <si>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</si>
  <si>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</si>
  <si>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</si>
  <si>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</si>
  <si>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</si>
  <si>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</si>
  <si>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</si>
  <si>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</si>
  <si>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</si>
  <si>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</si>
  <si>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</si>
  <si>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</si>
  <si>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</si>
  <si>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</si>
  <si>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</si>
  <si>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</si>
  <si>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</si>
  <si>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</si>
  <si>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</si>
  <si>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</si>
  <si>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</si>
  <si>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</si>
  <si>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</si>
  <si>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r>
      <rPr>
        <vertAlign val="superscript"/>
        <sz val="8"/>
        <color theme="1"/>
        <rFont val="Arial"/>
        <family val="2"/>
      </rPr>
      <t>3</t>
    </r>
    <r>
      <rPr>
        <sz val="8"/>
        <color theme="1"/>
        <rFont val="Arial"/>
        <family val="2"/>
      </rPr>
      <t xml:space="preserve"> vgl. „Eine europäische Strategie für Schlüsseltechnologien – Eine Brücke zu Wachstum und Beschäftigung“, COM ( 2012) 341, </t>
    </r>
    <r>
      <rPr>
        <u/>
        <sz val="8"/>
        <color theme="10"/>
        <rFont val="Arial"/>
        <family val="2"/>
      </rPr>
      <t>http://eur-lex.europa.eu/LexUriServ/LexUriServ.do?uri=COM:2012:0341:FIN:DE:PDF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</si>
  <si>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</si>
  <si>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</si>
  <si>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</si>
  <si>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</si>
  <si>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</si>
  <si>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</si>
  <si>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</si>
  <si>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</si>
  <si>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</si>
  <si>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</si>
  <si>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</si>
  <si>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</si>
  <si>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</si>
  <si>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</si>
  <si>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</si>
  <si>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</si>
  <si>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Erreichte Punkte je (Teil-) Frage, ggf. Eingabe von Hand</t>
  </si>
  <si>
    <t>Forschungsinfrastruktur in der Angewandten Forschung</t>
  </si>
  <si>
    <t>Forschungsinfrastruktur in der Spitzenforschung</t>
  </si>
  <si>
    <t>Sonderfall</t>
  </si>
  <si>
    <t>Code</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</si>
  <si>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</si>
  <si>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</si>
  <si>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Maßnahmencode entsprechend nebenstehender Angabe zur Förderung. Wert wird zum Einlesen in Auswertungsformular (auch Makro L-Bank) benötigt.</t>
  </si>
  <si>
    <t>Doppelnennung</t>
  </si>
  <si>
    <t>Ausgabe "Fehler", wenn Doppelnennung vorliegt</t>
  </si>
  <si>
    <t>Nr. Spez. Feld</t>
  </si>
  <si>
    <t>Formel oben zur Ermittlung der Maßnahmencodes ist bei unterschiedlichen Formularen individuell anzupassen, Maßnahmencodes und Bezeichnungen sind enthalten im Tabellenblatt Gewichtungsfaktoren (ausgeblendet).</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</si>
  <si>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</si>
  <si>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Nummerierung der Fragen beginnt hier mit 1</t>
  </si>
  <si>
    <t>Titelzeile und Formular-Nr. sind individuell anzupassen. Formular-Nr. s. Indikatorenmatrix.</t>
  </si>
  <si>
    <t>Erläuterungstext ist bei investiven bzw. nicht-investiven Projekten unterschiedlich zu fassen. Hier: Formular für nicht-investive Projekte enthält nur den Absatz zu indirekten Umweltwirkungen, ohne die Überschrift "Indirekte Umweltwirkungen". Der unten folgende Zellbereich mit Fragen Nr. 1 bis 6 wird im Formular ausgeblendet (s. Anmerkung dort).</t>
  </si>
  <si>
    <t>1.</t>
  </si>
  <si>
    <t>2.</t>
  </si>
  <si>
    <r>
      <t xml:space="preserve">Erläuterung: </t>
    </r>
    <r>
      <rPr>
        <sz val="11"/>
        <color theme="1"/>
        <rFont val="Arial"/>
        <family val="2"/>
      </rPr>
      <t>Bitte erläutern Sie hier Ihre Angabe</t>
    </r>
  </si>
  <si>
    <t>5. Indirekte Wirkungen auf Schutzgüter</t>
  </si>
  <si>
    <r>
      <rPr>
        <b/>
        <sz val="11"/>
        <color theme="1"/>
        <rFont val="Arial"/>
        <family val="2"/>
      </rPr>
      <t>Ergänzende Informationen zu 5. Indirekte Wirkungen auf Schutzgüter</t>
    </r>
    <r>
      <rPr>
        <sz val="11"/>
        <color theme="1"/>
        <rFont val="Arial"/>
        <family val="2"/>
      </rPr>
      <t xml:space="preserve">
Vergleiche ergänzende Informationen zu 4.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</si>
  <si>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 xml:space="preserve">Ergänzende Informationen zu 1. Veränderungen des Transportaufkommens
</t>
    </r>
    <r>
      <rPr>
        <sz val="11"/>
        <color theme="1"/>
        <rFont val="Arial"/>
        <family val="2"/>
      </rPr>
      <t xml:space="preserve">Das </t>
    </r>
    <r>
      <rPr>
        <u/>
        <sz val="11"/>
        <color theme="1"/>
        <rFont val="Arial"/>
        <family val="2"/>
      </rPr>
      <t>Transportaufkommen</t>
    </r>
    <r>
      <rPr>
        <sz val="11"/>
        <color theme="1"/>
        <rFont val="Arial"/>
        <family val="2"/>
      </rPr>
      <t xml:space="preserve"> kann sich beispielsweise verändern durch: </t>
    </r>
    <r>
      <rPr>
        <b/>
        <sz val="11"/>
        <color theme="1"/>
        <rFont val="Arial"/>
        <family val="2"/>
      </rPr>
      <t xml:space="preserve">
</t>
    </r>
    <r>
      <rPr>
        <sz val="11"/>
        <color theme="1"/>
        <rFont val="Arial"/>
        <family val="2"/>
      </rPr>
      <t/>
    </r>
  </si>
  <si>
    <r>
      <rPr>
        <b/>
        <sz val="11"/>
        <color theme="1"/>
        <rFont val="Arial"/>
        <family val="2"/>
      </rPr>
      <t>Ergänzende Informationen zu 2. Aufbau und Weitergabe umweltrelevanten Wissens</t>
    </r>
    <r>
      <rPr>
        <sz val="11"/>
        <color theme="1"/>
        <rFont val="Arial"/>
        <family val="2"/>
      </rPr>
      <t xml:space="preserve">
</t>
    </r>
    <r>
      <rPr>
        <u/>
        <sz val="11"/>
        <color theme="1"/>
        <rFont val="Arial"/>
        <family val="2"/>
      </rPr>
      <t>Umweltrelevantes Wissen</t>
    </r>
    <r>
      <rPr>
        <sz val="11"/>
        <color theme="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</si>
  <si>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r>
      <rPr>
        <b/>
        <sz val="11"/>
        <color theme="1"/>
        <rFont val="Arial"/>
        <family val="2"/>
      </rPr>
      <t>Ergänzende Informationen zu 3. Umweltfreundliche Beschaffung</t>
    </r>
    <r>
      <rPr>
        <sz val="11"/>
        <color theme="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</si>
  <si>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nicht-investiv eingestuft und wird daher ausschließlich in Bezug auf seine indirekten Umweltwirkungen bewertet.</t>
    </r>
  </si>
  <si>
    <t>Wie wirkt sich Ihr Projekt auf das Transportaufkommen von Gütern aus?</t>
  </si>
  <si>
    <t>Veränderung des Transportaufkommens von Gütern</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</si>
  <si>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</si>
  <si>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</si>
  <si>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</si>
  <si>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</si>
  <si>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1 bis 5). Nicht bewertet werden die direkten Umweltwirkungen Ihres Projekts.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</si>
  <si>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</si>
  <si>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Bewertungsgegenstand</t>
    </r>
    <r>
      <rPr>
        <sz val="11"/>
        <color theme="1"/>
        <rFont val="Arial"/>
        <family val="2"/>
      </rPr>
      <t xml:space="preserve">
Bitte beziehen Sie Ihre Antworten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(z.B. Spezialisierungsfeld "Umwelttechnologien, Erneuerbare Energien und Ressourceneffizienz").</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</si>
  <si>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</si>
  <si>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</si>
  <si>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r>
      <rPr>
        <b/>
        <u/>
        <sz val="14"/>
        <rFont val="Arial"/>
        <family val="2"/>
      </rPr>
      <t>Geplante Zielbeiträge beim Antrag auf Förderung</t>
    </r>
    <r>
      <rPr>
        <b/>
        <sz val="14"/>
        <rFont val="Arial"/>
        <family val="2"/>
      </rPr>
      <t xml:space="preserve">
von
VERBUNDFORSCHUNG, FORSCHUNG IM RAHMEN VON ZENTREN FÜR ANGEWANDTE FORSCHUNG AN HOCHSCHULEN, ANWENDUNGSORIENTIERTE FORSCHUNGSPROJEKTE</t>
    </r>
  </si>
  <si>
    <t>Formular Nr. 4-A</t>
  </si>
  <si>
    <t>Gesundheit und Pflege</t>
  </si>
  <si>
    <t>Verbundforschung</t>
  </si>
  <si>
    <t>Forschung im Rahmen von Zentren für angewandte Forschung an Hochschulen (ZAFH)</t>
  </si>
  <si>
    <r>
      <rPr>
        <b/>
        <sz val="11"/>
        <rFont val="Arial"/>
        <family val="2"/>
      </rPr>
      <t xml:space="preserve">Wieviele Arbeitsplätze für neue Forscher sollen in der geförderten Einrichtung geschaffen werden?
</t>
    </r>
    <r>
      <rPr>
        <sz val="9"/>
        <rFont val="Arial"/>
        <family val="2"/>
      </rPr>
      <t>(Outputindikator CO24)</t>
    </r>
  </si>
  <si>
    <r>
      <t xml:space="preserve">Definitionen </t>
    </r>
    <r>
      <rPr>
        <sz val="9"/>
        <color theme="1"/>
        <rFont val="Arial"/>
        <family val="2"/>
      </rPr>
      <t>(Outputindikator CO24)</t>
    </r>
  </si>
  <si>
    <t>Neue Forscher…</t>
  </si>
  <si>
    <t>Anzugeben ist die Anzahl der zusätzlichen FuE-Arbeitsplätze (in Vollzeitäquivalenten, VZÄ), die durch das Projekt in der Einrichtung entstehen. Nicht zu zählen sind unterstützende Arbeitsplätze, die nicht direkt in FuE-Aktivitäten einbezogen sind.</t>
  </si>
  <si>
    <t>…in der geförderten Einrichtung</t>
  </si>
  <si>
    <t xml:space="preserve">Die geschaffenen FuE-Arbeitsplätze müssen im direkten Zusammenhang mit dem Förderprojekt stehen und zur Steigerung der Gesamtzahl der FuE-Arbeitsplätze in der Organisation beitragen. </t>
  </si>
  <si>
    <r>
      <rPr>
        <b/>
        <sz val="11"/>
        <rFont val="Arial"/>
        <family val="2"/>
      </rPr>
      <t xml:space="preserve">Wieviele Unternehmen arbeiten im Rahmen Ihres Projekts mit der/den geförderten Forschungseinrichtung/en zusammen?
</t>
    </r>
    <r>
      <rPr>
        <sz val="9"/>
        <rFont val="Arial"/>
        <family val="2"/>
      </rPr>
      <t>(Outputindikator CO26)</t>
    </r>
  </si>
  <si>
    <t>Unternehmen die mit geförderten Forschungsein-richtungen zusammen-arbeiten</t>
  </si>
  <si>
    <r>
      <t xml:space="preserve">Definitionen </t>
    </r>
    <r>
      <rPr>
        <sz val="9"/>
        <color theme="1"/>
        <rFont val="Arial"/>
        <family val="2"/>
      </rPr>
      <t>(Outputindikator CO26)</t>
    </r>
  </si>
  <si>
    <t>Die Angaben beziehen sich auf folgende Förderung (bitte kreuzen Sie nur ein Feld an):</t>
  </si>
  <si>
    <r>
      <t>Bitte beachten Sie bei Ihren Angaben zu den Outputindikatoren des EFRE-Programms ggf. einschlägige Anforderungen der für Ihr Projekt relevanten Verwaltungsvorschrift bzw. Ausschreibung</t>
    </r>
    <r>
      <rPr>
        <b/>
        <sz val="11"/>
        <color theme="1"/>
        <rFont val="Arial"/>
        <family val="2"/>
      </rPr>
      <t>.</t>
    </r>
  </si>
  <si>
    <t>Werden bei der Umsetzung Ihres Projekts die Prinzipien einer umweltfreundlichen Beschaffung umfassend eingehalten?</t>
  </si>
  <si>
    <t>Anzugeben ist die geplante Anzahl der Unternehmen, die in Ihrem geförderten FuE-Projekt mit der/den geförderten Forschungseinrichtung/en zusammenarbeiten sollen. Als Zusammenarbeit gilt, wenn mindestens ein Unternehmen und eine Forschungseinrichtung teilnehmen.  
Die Zusammenarbeit kann neu oder bereits bestehend sein und sollte mindestens auf die Laufzeit des Projekts angelegt sein. Falls keine Zusammenarbeit mit Unternehmen geplant ist, wäre als Zielwert 0 anzugeben.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</si>
  <si>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</si>
  <si>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
Fragen können Sie gerne unter vorgenannter E-Mail-Adresse an die L-Bank richten.</t>
    </r>
  </si>
  <si>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5 Themen, bei denen spezifische Fragen zu 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</si>
  <si>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elektronisch (z. B. als Scans) per E-Mail mit dem Verwendungsnachweis an die L-Bank. Das o.g. Formular enthält dazu nähere Informationen.
</t>
  </si>
  <si>
    <t>Bitte vergewissern Sie sich, dass Ihre Angaben vollständig sind und übermitteln Sie dann das ausgefüllte Formular elektronisch als Excel-Datei an die L-Bank, 
E-Mail: efre@l-bank.de.
Dieses Formular ist ohne Unterschrift gültig.</t>
  </si>
  <si>
    <t>Anwendungsorientierte Forschung (VWV FEIH)</t>
  </si>
  <si>
    <t>Forschungs-, Entwicklungs- und Innovationstransferprojekte (VWV HIP)</t>
  </si>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</sst>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2" x14ac:knownFonts="1">
    <font>
      <sz val="11"/>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vertAlign val="superscript"/>
      <sz val="11"/>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sz val="11"/>
      <color rgb="FFFF0000"/>
      <name val="Arial"/>
      <family val="2"/>
    </font>
    <font>
      <sz val="9"/>
      <color theme="1"/>
      <name val="Arial"/>
      <family val="2"/>
    </font>
    <font>
      <b/>
      <u/>
      <sz val="14"/>
      <name val="Arial"/>
      <family val="2"/>
    </font>
    <font>
      <sz val="14"/>
      <name val="Arial"/>
      <family val="2"/>
    </font>
    <font>
      <b/>
      <sz val="12"/>
      <name val="Arial"/>
      <family val="2"/>
    </font>
    <font>
      <sz val="9"/>
      <name val="Arial"/>
      <family val="2"/>
    </font>
    <font>
      <vertAlign val="superscrip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applyNumberFormat="0" applyFill="0" applyBorder="0" applyAlignment="0" applyProtection="0"/>
    <xf numFmtId="0" fontId="21" fillId="0" borderId="0"/>
    <xf numFmtId="9" fontId="21" fillId="0" borderId="0" applyFont="0" applyFill="0" applyBorder="0" applyAlignment="0" applyProtection="0"/>
  </cellStyleXfs>
  <cellXfs count="649">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1" fillId="0" borderId="0" xfId="2" applyProtection="1"/>
    <xf numFmtId="0" fontId="21" fillId="0" borderId="0" xfId="2" applyAlignment="1" applyProtection="1">
      <alignment horizontal="left"/>
    </xf>
    <xf numFmtId="0" fontId="21" fillId="0" borderId="0" xfId="2"/>
    <xf numFmtId="0" fontId="21" fillId="0" borderId="0" xfId="2" applyFont="1" applyAlignment="1" applyProtection="1">
      <alignment horizontal="left"/>
    </xf>
    <xf numFmtId="0" fontId="21" fillId="0" borderId="0" xfId="2" applyFont="1" applyFill="1" applyBorder="1" applyAlignment="1" applyProtection="1">
      <alignment horizontal="left" vertical="top" wrapText="1"/>
    </xf>
    <xf numFmtId="0" fontId="22" fillId="0" borderId="0" xfId="2" applyFont="1" applyFill="1" applyBorder="1" applyAlignment="1" applyProtection="1">
      <alignment horizontal="left" vertical="top"/>
    </xf>
    <xf numFmtId="0" fontId="21" fillId="0" borderId="0" xfId="2" applyFill="1" applyProtection="1"/>
    <xf numFmtId="0" fontId="22" fillId="0" borderId="0" xfId="2" applyFont="1" applyFill="1" applyBorder="1" applyAlignment="1" applyProtection="1">
      <alignment horizontal="center" vertical="top" wrapText="1"/>
    </xf>
    <xf numFmtId="0" fontId="22" fillId="0" borderId="0" xfId="2" applyFont="1" applyAlignment="1" applyProtection="1">
      <alignment horizontal="left"/>
    </xf>
    <xf numFmtId="0" fontId="21" fillId="0" borderId="0" xfId="2" applyFont="1" applyBorder="1" applyAlignment="1" applyProtection="1">
      <alignment horizontal="left" vertical="top" wrapText="1"/>
    </xf>
    <xf numFmtId="0" fontId="21" fillId="0" borderId="0" xfId="2" applyFont="1" applyBorder="1" applyAlignment="1" applyProtection="1">
      <alignment horizontal="left" vertical="top"/>
    </xf>
    <xf numFmtId="0" fontId="22" fillId="0" borderId="0" xfId="2" applyFont="1" applyBorder="1" applyAlignment="1" applyProtection="1">
      <alignment horizontal="left" vertical="top"/>
    </xf>
    <xf numFmtId="0" fontId="21" fillId="0" borderId="0" xfId="2" applyBorder="1" applyProtection="1"/>
    <xf numFmtId="0" fontId="21" fillId="0" borderId="0" xfId="2" applyFill="1" applyBorder="1" applyProtection="1"/>
    <xf numFmtId="0" fontId="21" fillId="0" borderId="3" xfId="2" applyBorder="1" applyProtection="1"/>
    <xf numFmtId="0" fontId="22" fillId="0" borderId="0" xfId="2" applyFont="1" applyBorder="1" applyAlignment="1" applyProtection="1">
      <alignment horizontal="left"/>
    </xf>
    <xf numFmtId="0" fontId="22" fillId="0" borderId="0" xfId="2" applyFont="1" applyBorder="1" applyAlignment="1" applyProtection="1">
      <alignment horizontal="left" vertical="center"/>
    </xf>
    <xf numFmtId="0" fontId="21" fillId="0" borderId="0" xfId="2" applyFont="1" applyBorder="1" applyAlignment="1" applyProtection="1">
      <alignment horizontal="left"/>
    </xf>
    <xf numFmtId="0" fontId="21" fillId="0" borderId="0" xfId="2" applyFont="1" applyBorder="1" applyProtection="1"/>
    <xf numFmtId="0" fontId="22" fillId="0" borderId="1" xfId="2" applyFont="1" applyBorder="1" applyAlignment="1" applyProtection="1">
      <alignment horizontal="left" vertical="top"/>
    </xf>
    <xf numFmtId="0" fontId="22" fillId="0" borderId="1" xfId="2" applyFont="1" applyBorder="1" applyAlignment="1" applyProtection="1">
      <alignment vertical="top"/>
    </xf>
    <xf numFmtId="0" fontId="22" fillId="0" borderId="1" xfId="2" applyFont="1" applyFill="1" applyBorder="1" applyAlignment="1" applyProtection="1">
      <alignment vertical="top" wrapText="1"/>
    </xf>
    <xf numFmtId="0" fontId="22" fillId="0" borderId="1" xfId="2" applyFont="1" applyFill="1" applyBorder="1" applyAlignment="1" applyProtection="1">
      <alignment horizontal="left" vertical="top"/>
    </xf>
    <xf numFmtId="1" fontId="22" fillId="0" borderId="13" xfId="2" quotePrefix="1" applyNumberFormat="1" applyFont="1" applyBorder="1" applyAlignment="1" applyProtection="1">
      <alignment horizontal="left" vertical="top" wrapText="1"/>
    </xf>
    <xf numFmtId="0" fontId="22" fillId="0" borderId="4" xfId="2" applyFont="1" applyBorder="1" applyAlignment="1" applyProtection="1">
      <alignment horizontal="left" vertical="top"/>
    </xf>
    <xf numFmtId="0" fontId="21" fillId="0" borderId="12" xfId="2" applyFont="1" applyBorder="1" applyAlignment="1" applyProtection="1">
      <alignment vertical="top" wrapText="1"/>
    </xf>
    <xf numFmtId="2" fontId="21" fillId="5" borderId="1" xfId="2" applyNumberFormat="1" applyFont="1" applyFill="1" applyBorder="1" applyAlignment="1" applyProtection="1">
      <alignment horizontal="left" vertical="top"/>
    </xf>
    <xf numFmtId="2" fontId="21" fillId="5" borderId="1" xfId="2" applyNumberFormat="1" applyFont="1" applyFill="1" applyBorder="1" applyAlignment="1" applyProtection="1">
      <alignment horizontal="left" vertical="top" wrapText="1"/>
    </xf>
    <xf numFmtId="16" fontId="22" fillId="0" borderId="16" xfId="2" quotePrefix="1" applyNumberFormat="1" applyFont="1" applyBorder="1" applyAlignment="1" applyProtection="1">
      <alignment horizontal="left" wrapText="1"/>
    </xf>
    <xf numFmtId="0" fontId="22" fillId="0" borderId="9" xfId="2" applyFont="1" applyBorder="1" applyAlignment="1" applyProtection="1">
      <alignment horizontal="left"/>
    </xf>
    <xf numFmtId="0" fontId="21" fillId="0" borderId="4" xfId="2" applyFont="1" applyBorder="1" applyAlignment="1" applyProtection="1">
      <alignment vertical="top" wrapText="1"/>
    </xf>
    <xf numFmtId="0" fontId="21" fillId="0" borderId="1" xfId="2" applyFont="1" applyBorder="1" applyAlignment="1" applyProtection="1">
      <alignment horizontal="left" vertical="top" wrapText="1"/>
    </xf>
    <xf numFmtId="2" fontId="21" fillId="3" borderId="1" xfId="2" applyNumberFormat="1" applyFont="1" applyFill="1" applyBorder="1" applyAlignment="1" applyProtection="1">
      <alignment horizontal="center" vertical="center"/>
    </xf>
    <xf numFmtId="1" fontId="22" fillId="0" borderId="17" xfId="2" quotePrefix="1" applyNumberFormat="1" applyFont="1" applyBorder="1" applyAlignment="1" applyProtection="1">
      <alignment horizontal="left" vertical="top" wrapText="1"/>
    </xf>
    <xf numFmtId="16" fontId="22" fillId="0" borderId="17" xfId="2" quotePrefix="1" applyNumberFormat="1" applyFont="1" applyBorder="1" applyAlignment="1" applyProtection="1">
      <alignment horizontal="left" wrapText="1"/>
    </xf>
    <xf numFmtId="0" fontId="21" fillId="0" borderId="11" xfId="2" applyFont="1" applyBorder="1" applyAlignment="1" applyProtection="1">
      <alignment vertical="top" wrapText="1"/>
    </xf>
    <xf numFmtId="0" fontId="21" fillId="0" borderId="8" xfId="2" applyFont="1" applyFill="1" applyBorder="1" applyAlignment="1" applyProtection="1">
      <alignment horizontal="left"/>
    </xf>
    <xf numFmtId="0" fontId="21" fillId="0" borderId="9" xfId="2" applyFont="1" applyFill="1" applyBorder="1" applyAlignment="1" applyProtection="1">
      <alignment horizontal="left" wrapText="1"/>
    </xf>
    <xf numFmtId="1" fontId="22" fillId="0" borderId="16" xfId="2" quotePrefix="1" applyNumberFormat="1" applyFont="1" applyBorder="1" applyAlignment="1" applyProtection="1">
      <alignment horizontal="left" vertical="top" wrapText="1"/>
    </xf>
    <xf numFmtId="1" fontId="22" fillId="0" borderId="0" xfId="2" quotePrefix="1" applyNumberFormat="1" applyFont="1" applyBorder="1" applyAlignment="1" applyProtection="1">
      <alignment horizontal="left" vertical="top" wrapText="1"/>
    </xf>
    <xf numFmtId="0" fontId="22" fillId="0" borderId="0" xfId="2" applyFont="1" applyBorder="1" applyAlignment="1" applyProtection="1">
      <alignment horizontal="left" vertical="top" wrapText="1"/>
    </xf>
    <xf numFmtId="2" fontId="21" fillId="5" borderId="0" xfId="2" applyNumberFormat="1" applyFont="1" applyFill="1" applyBorder="1" applyAlignment="1" applyProtection="1">
      <alignment horizontal="left" vertical="top"/>
    </xf>
    <xf numFmtId="2" fontId="21" fillId="5" borderId="0" xfId="2" applyNumberFormat="1" applyFont="1" applyFill="1" applyBorder="1" applyAlignment="1" applyProtection="1">
      <alignment horizontal="left" vertical="top" wrapText="1"/>
    </xf>
    <xf numFmtId="0" fontId="22" fillId="0" borderId="0" xfId="2" applyFont="1" applyBorder="1" applyAlignment="1" applyProtection="1">
      <alignment vertical="center"/>
    </xf>
    <xf numFmtId="0" fontId="22" fillId="5" borderId="1" xfId="2" applyFont="1" applyFill="1" applyBorder="1" applyAlignment="1" applyProtection="1">
      <alignment horizontal="left" vertical="top"/>
    </xf>
    <xf numFmtId="2" fontId="21" fillId="5" borderId="15" xfId="2" applyNumberFormat="1" applyFont="1" applyFill="1" applyBorder="1" applyAlignment="1" applyProtection="1">
      <alignment horizontal="left" vertical="top"/>
    </xf>
    <xf numFmtId="1" fontId="21" fillId="0" borderId="1" xfId="2" applyNumberFormat="1" applyFont="1" applyFill="1" applyBorder="1" applyAlignment="1" applyProtection="1">
      <alignment horizontal="center" vertical="center"/>
    </xf>
    <xf numFmtId="0" fontId="22" fillId="0" borderId="8" xfId="2" applyFont="1" applyBorder="1" applyAlignment="1" applyProtection="1">
      <alignment horizontal="left"/>
    </xf>
    <xf numFmtId="0" fontId="21" fillId="0" borderId="9" xfId="2" applyFont="1" applyFill="1" applyBorder="1" applyAlignment="1" applyProtection="1">
      <alignment horizontal="left" vertical="top" wrapText="1"/>
    </xf>
    <xf numFmtId="2" fontId="21" fillId="0" borderId="13" xfId="2" applyNumberFormat="1" applyFont="1" applyFill="1" applyBorder="1" applyAlignment="1" applyProtection="1">
      <alignment horizontal="center" vertical="center" wrapText="1"/>
    </xf>
    <xf numFmtId="0" fontId="22" fillId="0" borderId="5" xfId="2" applyFont="1" applyBorder="1" applyAlignment="1" applyProtection="1">
      <alignment horizontal="left"/>
    </xf>
    <xf numFmtId="2" fontId="21" fillId="0" borderId="16" xfId="2" applyNumberFormat="1" applyFont="1" applyFill="1" applyBorder="1" applyAlignment="1" applyProtection="1">
      <alignment horizontal="center" vertical="center" wrapText="1"/>
    </xf>
    <xf numFmtId="2" fontId="21" fillId="5" borderId="0" xfId="2" applyNumberFormat="1" applyFont="1" applyFill="1" applyBorder="1" applyAlignment="1" applyProtection="1">
      <alignment horizontal="center" vertical="center"/>
    </xf>
    <xf numFmtId="0" fontId="21" fillId="0" borderId="0" xfId="2" applyBorder="1" applyAlignment="1" applyProtection="1">
      <alignment horizontal="left"/>
    </xf>
    <xf numFmtId="0" fontId="21" fillId="0" borderId="0" xfId="2" applyFont="1" applyBorder="1" applyAlignment="1" applyProtection="1">
      <alignment horizontal="right"/>
    </xf>
    <xf numFmtId="0" fontId="32" fillId="0" borderId="0" xfId="2" applyFont="1" applyFill="1" applyBorder="1" applyAlignment="1" applyProtection="1">
      <alignment horizontal="right"/>
    </xf>
    <xf numFmtId="2" fontId="21" fillId="5" borderId="0" xfId="2" applyNumberFormat="1" applyFont="1" applyFill="1" applyBorder="1" applyAlignment="1" applyProtection="1">
      <alignment horizontal="center"/>
    </xf>
    <xf numFmtId="0" fontId="22" fillId="0" borderId="0" xfId="2" applyFont="1" applyBorder="1" applyProtection="1"/>
    <xf numFmtId="0" fontId="22" fillId="0" borderId="0" xfId="2" applyFont="1" applyBorder="1" applyAlignment="1" applyProtection="1">
      <alignment horizontal="right"/>
    </xf>
    <xf numFmtId="0" fontId="22" fillId="0" borderId="0" xfId="2" applyFont="1"/>
    <xf numFmtId="0" fontId="22" fillId="0" borderId="0" xfId="2" applyFont="1" applyBorder="1" applyAlignment="1" applyProtection="1">
      <alignment horizontal="right" vertical="top"/>
    </xf>
    <xf numFmtId="2" fontId="21" fillId="5" borderId="0" xfId="2" applyNumberFormat="1" applyFont="1" applyFill="1" applyBorder="1" applyAlignment="1" applyProtection="1">
      <alignment horizontal="left"/>
    </xf>
    <xf numFmtId="0" fontId="21" fillId="5" borderId="0" xfId="2" applyFill="1" applyBorder="1" applyProtection="1"/>
    <xf numFmtId="0" fontId="22" fillId="0" borderId="14" xfId="2" applyFont="1" applyBorder="1" applyAlignment="1" applyProtection="1">
      <alignment vertical="top"/>
    </xf>
    <xf numFmtId="0" fontId="21" fillId="5" borderId="1" xfId="2" applyFont="1" applyFill="1" applyBorder="1" applyAlignment="1" applyProtection="1">
      <alignment horizontal="center" vertical="center"/>
    </xf>
    <xf numFmtId="0" fontId="22" fillId="0" borderId="5" xfId="2" applyFont="1" applyBorder="1" applyAlignment="1" applyProtection="1">
      <alignment horizontal="left" vertical="top"/>
    </xf>
    <xf numFmtId="0" fontId="21" fillId="5" borderId="5" xfId="2" applyFont="1" applyFill="1" applyBorder="1" applyAlignment="1" applyProtection="1">
      <alignment horizontal="center" vertical="center"/>
    </xf>
    <xf numFmtId="0" fontId="21" fillId="5" borderId="7" xfId="2" applyFont="1" applyFill="1" applyBorder="1" applyAlignment="1" applyProtection="1">
      <alignment horizontal="center" vertical="center"/>
    </xf>
    <xf numFmtId="0" fontId="22" fillId="0" borderId="8" xfId="2" applyFont="1" applyBorder="1" applyAlignment="1" applyProtection="1">
      <alignment vertical="top"/>
    </xf>
    <xf numFmtId="0" fontId="22" fillId="0" borderId="3" xfId="2" applyFont="1" applyBorder="1" applyAlignment="1" applyProtection="1">
      <alignment horizontal="left" vertical="top" wrapText="1"/>
    </xf>
    <xf numFmtId="0" fontId="21" fillId="5" borderId="8" xfId="2" applyFont="1" applyFill="1" applyBorder="1" applyAlignment="1" applyProtection="1">
      <alignment horizontal="center" vertical="center"/>
    </xf>
    <xf numFmtId="0" fontId="21" fillId="5" borderId="9" xfId="2" applyFont="1" applyFill="1" applyBorder="1" applyAlignment="1" applyProtection="1">
      <alignment horizontal="center" vertical="center"/>
    </xf>
    <xf numFmtId="2" fontId="21" fillId="5" borderId="13" xfId="2" applyNumberFormat="1" applyFont="1" applyFill="1" applyBorder="1" applyAlignment="1" applyProtection="1">
      <alignment horizontal="left" vertical="top"/>
    </xf>
    <xf numFmtId="0" fontId="21" fillId="5" borderId="13" xfId="2" applyFont="1" applyFill="1" applyBorder="1" applyAlignment="1" applyProtection="1">
      <alignment horizontal="center" vertical="center"/>
    </xf>
    <xf numFmtId="0" fontId="22" fillId="0" borderId="1" xfId="2" applyFont="1" applyBorder="1" applyAlignment="1" applyProtection="1">
      <alignment vertical="top" wrapText="1"/>
    </xf>
    <xf numFmtId="2" fontId="21" fillId="5" borderId="16" xfId="2" applyNumberFormat="1" applyFont="1" applyFill="1" applyBorder="1" applyAlignment="1" applyProtection="1">
      <alignment horizontal="left" vertical="top"/>
    </xf>
    <xf numFmtId="0" fontId="21" fillId="5" borderId="16" xfId="2" applyFont="1" applyFill="1" applyBorder="1" applyAlignment="1" applyProtection="1">
      <alignment horizontal="center" vertical="center"/>
    </xf>
    <xf numFmtId="0" fontId="22" fillId="0" borderId="0" xfId="2" applyFont="1" applyBorder="1" applyAlignment="1" applyProtection="1">
      <alignment vertical="top" wrapText="1"/>
    </xf>
    <xf numFmtId="0" fontId="21" fillId="5" borderId="0" xfId="2" applyFont="1" applyFill="1" applyBorder="1" applyAlignment="1" applyProtection="1">
      <alignment horizontal="center" vertical="center"/>
    </xf>
    <xf numFmtId="0" fontId="22" fillId="0" borderId="0" xfId="2" applyFont="1" applyBorder="1" applyAlignment="1" applyProtection="1">
      <alignment vertical="top"/>
    </xf>
    <xf numFmtId="0" fontId="21" fillId="0" borderId="0" xfId="2" applyFont="1" applyFill="1" applyBorder="1" applyAlignment="1" applyProtection="1">
      <alignment horizontal="right" vertical="top"/>
    </xf>
    <xf numFmtId="0" fontId="21" fillId="5" borderId="0" xfId="2" applyFont="1" applyFill="1" applyBorder="1" applyProtection="1"/>
    <xf numFmtId="0" fontId="21" fillId="0" borderId="6" xfId="2" applyFont="1" applyBorder="1" applyProtection="1"/>
    <xf numFmtId="0" fontId="22" fillId="0" borderId="5" xfId="2" applyFont="1" applyBorder="1" applyAlignment="1" applyProtection="1">
      <alignment vertical="top"/>
    </xf>
    <xf numFmtId="0" fontId="21" fillId="5" borderId="15" xfId="2" applyFont="1" applyFill="1" applyBorder="1" applyAlignment="1" applyProtection="1">
      <alignment horizontal="center" vertical="center"/>
    </xf>
    <xf numFmtId="0" fontId="21" fillId="5" borderId="12" xfId="2" applyFont="1" applyFill="1" applyBorder="1" applyAlignment="1" applyProtection="1">
      <alignment horizontal="center" vertical="center"/>
    </xf>
    <xf numFmtId="2" fontId="21" fillId="0" borderId="0" xfId="2" applyNumberFormat="1" applyFont="1" applyFill="1" applyBorder="1" applyAlignment="1" applyProtection="1">
      <alignment horizontal="left" vertical="top"/>
    </xf>
    <xf numFmtId="0" fontId="21" fillId="0" borderId="0" xfId="2" applyFont="1" applyFill="1" applyBorder="1" applyAlignment="1" applyProtection="1">
      <alignment horizontal="center" vertical="center"/>
    </xf>
    <xf numFmtId="0" fontId="21" fillId="0" borderId="0" xfId="2" applyFont="1" applyFill="1" applyBorder="1" applyProtection="1"/>
    <xf numFmtId="0" fontId="22" fillId="0" borderId="8" xfId="2" applyFont="1" applyBorder="1" applyAlignment="1" applyProtection="1">
      <alignment horizontal="right" vertical="top"/>
    </xf>
    <xf numFmtId="2" fontId="21" fillId="0" borderId="0" xfId="2" applyNumberFormat="1" applyFont="1" applyFill="1" applyBorder="1" applyAlignment="1" applyProtection="1">
      <alignment horizontal="center" vertical="top"/>
    </xf>
    <xf numFmtId="2" fontId="21" fillId="0" borderId="0" xfId="2" applyNumberFormat="1" applyFont="1" applyFill="1" applyBorder="1" applyAlignment="1" applyProtection="1">
      <alignment horizontal="left"/>
    </xf>
    <xf numFmtId="0" fontId="22" fillId="0" borderId="1" xfId="2" applyFont="1" applyBorder="1" applyAlignment="1" applyProtection="1">
      <alignment horizontal="left" wrapText="1"/>
    </xf>
    <xf numFmtId="0" fontId="21" fillId="0" borderId="4" xfId="2" applyFont="1" applyFill="1" applyBorder="1" applyAlignment="1" applyProtection="1">
      <alignment horizontal="center" vertical="center"/>
    </xf>
    <xf numFmtId="0" fontId="21" fillId="0" borderId="0" xfId="2" applyFont="1" applyBorder="1" applyAlignment="1" applyProtection="1">
      <alignment vertical="top"/>
    </xf>
    <xf numFmtId="0" fontId="26" fillId="0" borderId="0" xfId="2" applyFont="1" applyFill="1" applyBorder="1" applyProtection="1"/>
    <xf numFmtId="2" fontId="22" fillId="0" borderId="0" xfId="2" applyNumberFormat="1" applyFont="1" applyFill="1" applyBorder="1" applyAlignment="1" applyProtection="1">
      <alignment horizontal="right" vertical="top"/>
    </xf>
    <xf numFmtId="164" fontId="21" fillId="0" borderId="0" xfId="2" applyNumberFormat="1" applyFont="1" applyFill="1" applyBorder="1" applyAlignment="1" applyProtection="1">
      <alignment horizontal="right" vertical="top"/>
    </xf>
    <xf numFmtId="0" fontId="22" fillId="0" borderId="13" xfId="2" applyNumberFormat="1" applyFont="1" applyBorder="1" applyAlignment="1" applyProtection="1">
      <alignment horizontal="left" vertical="top" wrapText="1"/>
    </xf>
    <xf numFmtId="0" fontId="21" fillId="0" borderId="3" xfId="2" applyFill="1" applyBorder="1" applyProtection="1"/>
    <xf numFmtId="0" fontId="21" fillId="0" borderId="3" xfId="2" applyFill="1" applyBorder="1" applyAlignment="1" applyProtection="1">
      <alignment horizontal="left"/>
    </xf>
    <xf numFmtId="0" fontId="21" fillId="0" borderId="4" xfId="2" applyFill="1" applyBorder="1" applyProtection="1"/>
    <xf numFmtId="0" fontId="21" fillId="0" borderId="8" xfId="2" applyFill="1" applyBorder="1" applyProtection="1"/>
    <xf numFmtId="0" fontId="21" fillId="0" borderId="0" xfId="2" applyFill="1" applyBorder="1" applyAlignment="1" applyProtection="1">
      <alignment horizontal="left"/>
    </xf>
    <xf numFmtId="0" fontId="21" fillId="0" borderId="9" xfId="2" applyFill="1" applyBorder="1" applyProtection="1"/>
    <xf numFmtId="0" fontId="22" fillId="0" borderId="0" xfId="2" applyFont="1" applyFill="1" applyBorder="1" applyAlignment="1" applyProtection="1">
      <alignment vertical="top"/>
    </xf>
    <xf numFmtId="0" fontId="22" fillId="0" borderId="0" xfId="2" applyFont="1" applyFill="1" applyBorder="1" applyAlignment="1" applyProtection="1">
      <alignment horizontal="left"/>
    </xf>
    <xf numFmtId="0" fontId="22" fillId="0" borderId="0" xfId="2" applyFont="1" applyFill="1" applyBorder="1" applyProtection="1"/>
    <xf numFmtId="0" fontId="22" fillId="0" borderId="0" xfId="2" applyFont="1" applyFill="1" applyBorder="1" applyAlignment="1" applyProtection="1">
      <alignment horizontal="right" vertical="top"/>
    </xf>
    <xf numFmtId="0" fontId="21" fillId="0" borderId="5" xfId="2" applyFill="1" applyBorder="1" applyProtection="1"/>
    <xf numFmtId="0" fontId="21" fillId="0" borderId="6" xfId="2" applyFill="1" applyBorder="1" applyProtection="1"/>
    <xf numFmtId="0" fontId="22" fillId="0" borderId="6" xfId="2" applyFont="1" applyFill="1" applyBorder="1" applyAlignment="1" applyProtection="1">
      <alignment vertical="top"/>
    </xf>
    <xf numFmtId="0" fontId="21" fillId="0" borderId="6" xfId="2" applyFill="1" applyBorder="1" applyAlignment="1" applyProtection="1">
      <alignment horizontal="left"/>
    </xf>
    <xf numFmtId="0" fontId="22" fillId="0" borderId="6" xfId="2" applyFont="1" applyFill="1" applyBorder="1" applyProtection="1"/>
    <xf numFmtId="0" fontId="22" fillId="0" borderId="6" xfId="2" applyFont="1" applyFill="1" applyBorder="1" applyAlignment="1" applyProtection="1">
      <alignment horizontal="right" vertical="top"/>
    </xf>
    <xf numFmtId="0" fontId="22" fillId="0" borderId="7" xfId="2" applyFont="1" applyFill="1" applyBorder="1" applyAlignment="1" applyProtection="1">
      <alignment horizontal="left" vertical="top" wrapText="1"/>
    </xf>
    <xf numFmtId="0" fontId="22" fillId="0" borderId="14" xfId="2" applyFont="1" applyFill="1" applyBorder="1" applyProtection="1"/>
    <xf numFmtId="0" fontId="28" fillId="0" borderId="0" xfId="2" applyFont="1" applyBorder="1" applyAlignment="1" applyProtection="1">
      <alignment horizontal="left" vertical="top"/>
    </xf>
    <xf numFmtId="0" fontId="28" fillId="0" borderId="0" xfId="2" applyFont="1" applyBorder="1" applyAlignment="1" applyProtection="1">
      <alignment vertical="top"/>
    </xf>
    <xf numFmtId="0" fontId="0" fillId="0" borderId="0" xfId="0" applyProtection="1"/>
    <xf numFmtId="0" fontId="0" fillId="0" borderId="0" xfId="0" applyAlignment="1" applyProtection="1"/>
    <xf numFmtId="0" fontId="13" fillId="0" borderId="0" xfId="0" applyFont="1" applyProtection="1"/>
    <xf numFmtId="0" fontId="3" fillId="2" borderId="0" xfId="0" applyFont="1" applyFill="1" applyBorder="1" applyAlignment="1" applyProtection="1">
      <alignment vertical="top" wrapText="1"/>
    </xf>
    <xf numFmtId="0" fontId="10"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3" xfId="0" applyBorder="1" applyAlignment="1" applyProtection="1"/>
    <xf numFmtId="0" fontId="3" fillId="0" borderId="3" xfId="0" applyFont="1" applyBorder="1" applyAlignment="1" applyProtection="1">
      <alignment vertical="center"/>
    </xf>
    <xf numFmtId="0" fontId="0" fillId="0" borderId="11" xfId="0" applyBorder="1" applyAlignment="1" applyProtection="1"/>
    <xf numFmtId="49" fontId="3" fillId="0" borderId="1" xfId="0" applyNumberFormat="1" applyFont="1" applyFill="1" applyBorder="1" applyAlignment="1" applyProtection="1">
      <alignment horizontal="center"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0" fontId="0" fillId="0" borderId="0" xfId="0" applyAlignment="1" applyProtection="1">
      <alignment horizontal="left" indent="3"/>
    </xf>
    <xf numFmtId="0" fontId="0" fillId="0" borderId="0" xfId="0" applyFont="1" applyFill="1" applyBorder="1" applyAlignment="1" applyProtection="1">
      <alignment horizontal="left" vertical="top" wrapText="1"/>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0"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0"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7"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2" fillId="5" borderId="0" xfId="2" applyFont="1" applyFill="1" applyProtection="1"/>
    <xf numFmtId="0" fontId="21" fillId="5" borderId="0" xfId="2" applyFill="1" applyProtection="1"/>
    <xf numFmtId="0" fontId="23" fillId="5" borderId="0" xfId="2" applyFont="1" applyFill="1" applyAlignment="1" applyProtection="1">
      <alignment horizontal="center" vertical="top"/>
    </xf>
    <xf numFmtId="0" fontId="21" fillId="5" borderId="0" xfId="2" applyFill="1" applyAlignment="1" applyProtection="1">
      <alignment wrapText="1"/>
    </xf>
    <xf numFmtId="0" fontId="21" fillId="0" borderId="0" xfId="2" applyAlignment="1" applyProtection="1">
      <alignment wrapText="1"/>
    </xf>
    <xf numFmtId="0" fontId="21" fillId="5" borderId="0" xfId="2" applyFont="1" applyFill="1" applyBorder="1" applyAlignment="1" applyProtection="1">
      <alignment horizontal="center" vertical="top" wrapText="1"/>
    </xf>
    <xf numFmtId="2" fontId="21" fillId="5" borderId="1" xfId="2" applyNumberFormat="1" applyFont="1" applyFill="1" applyBorder="1" applyAlignment="1" applyProtection="1">
      <alignment horizontal="center" vertical="top"/>
    </xf>
    <xf numFmtId="0" fontId="21" fillId="5" borderId="1" xfId="2" applyFill="1" applyBorder="1" applyProtection="1"/>
    <xf numFmtId="0" fontId="21" fillId="5" borderId="1" xfId="2" applyFont="1" applyFill="1" applyBorder="1" applyProtection="1"/>
    <xf numFmtId="0" fontId="22" fillId="5" borderId="1" xfId="2" applyFont="1" applyFill="1" applyBorder="1" applyProtection="1"/>
    <xf numFmtId="2" fontId="21" fillId="5" borderId="1" xfId="2" applyNumberFormat="1" applyFont="1" applyFill="1" applyBorder="1" applyAlignment="1" applyProtection="1">
      <alignment horizontal="center" vertical="center"/>
    </xf>
    <xf numFmtId="2" fontId="22" fillId="5" borderId="1" xfId="2" applyNumberFormat="1" applyFont="1" applyFill="1" applyBorder="1" applyAlignment="1" applyProtection="1">
      <alignment horizontal="left" vertical="top"/>
    </xf>
    <xf numFmtId="2" fontId="21" fillId="5" borderId="1" xfId="2" applyNumberFormat="1" applyFill="1" applyBorder="1" applyProtection="1"/>
    <xf numFmtId="165" fontId="21" fillId="0" borderId="0" xfId="2" applyNumberFormat="1" applyProtection="1"/>
    <xf numFmtId="0" fontId="30" fillId="5" borderId="1" xfId="2" applyFont="1" applyFill="1" applyBorder="1" applyAlignment="1" applyProtection="1">
      <alignment vertical="center"/>
    </xf>
    <xf numFmtId="0" fontId="30" fillId="5" borderId="1" xfId="2" applyFont="1" applyFill="1" applyBorder="1" applyAlignment="1" applyProtection="1">
      <alignment horizontal="right" vertical="center"/>
    </xf>
    <xf numFmtId="0" fontId="21" fillId="5" borderId="0" xfId="2" applyFont="1" applyFill="1" applyProtection="1"/>
    <xf numFmtId="0" fontId="21" fillId="0" borderId="0" xfId="2" applyFont="1" applyProtection="1"/>
    <xf numFmtId="2" fontId="30" fillId="5" borderId="1" xfId="2" applyNumberFormat="1" applyFont="1" applyFill="1" applyBorder="1" applyAlignment="1" applyProtection="1">
      <alignment horizontal="right" vertical="center"/>
    </xf>
    <xf numFmtId="1" fontId="30" fillId="5" borderId="1" xfId="2" applyNumberFormat="1" applyFont="1" applyFill="1" applyBorder="1" applyAlignment="1" applyProtection="1">
      <alignment horizontal="right" vertical="center"/>
    </xf>
    <xf numFmtId="0" fontId="31" fillId="5" borderId="1" xfId="2" applyFont="1" applyFill="1" applyBorder="1" applyAlignment="1" applyProtection="1">
      <alignment vertical="top" wrapText="1"/>
    </xf>
    <xf numFmtId="0" fontId="21" fillId="5" borderId="1" xfId="2" applyFill="1" applyBorder="1" applyAlignment="1" applyProtection="1">
      <alignment horizontal="right" vertical="top"/>
    </xf>
    <xf numFmtId="164" fontId="30" fillId="5" borderId="1" xfId="2" applyNumberFormat="1" applyFont="1" applyFill="1" applyBorder="1" applyAlignment="1" applyProtection="1">
      <alignment horizontal="right" vertical="top"/>
    </xf>
    <xf numFmtId="0" fontId="30" fillId="5" borderId="0" xfId="2" applyFont="1" applyFill="1" applyBorder="1" applyAlignment="1" applyProtection="1">
      <alignment horizontal="right" vertical="center"/>
    </xf>
    <xf numFmtId="0" fontId="21" fillId="5" borderId="1" xfId="2" applyFill="1" applyBorder="1" applyAlignment="1" applyProtection="1">
      <alignment vertical="top"/>
    </xf>
    <xf numFmtId="0" fontId="30" fillId="5" borderId="1" xfId="2" applyFont="1" applyFill="1" applyBorder="1" applyAlignment="1" applyProtection="1">
      <alignment horizontal="right" vertical="top"/>
    </xf>
    <xf numFmtId="0" fontId="31" fillId="5" borderId="0" xfId="2" applyFont="1" applyFill="1" applyBorder="1" applyAlignment="1" applyProtection="1">
      <alignment vertical="top" wrapText="1"/>
    </xf>
    <xf numFmtId="0" fontId="21" fillId="5" borderId="0" xfId="2" quotePrefix="1" applyFill="1" applyProtection="1"/>
    <xf numFmtId="2" fontId="22" fillId="5" borderId="0" xfId="2" applyNumberFormat="1" applyFont="1" applyFill="1" applyBorder="1" applyProtection="1"/>
    <xf numFmtId="164" fontId="30" fillId="5" borderId="0" xfId="2" applyNumberFormat="1" applyFont="1" applyFill="1" applyBorder="1" applyAlignment="1" applyProtection="1">
      <alignment horizontal="right" vertical="center"/>
    </xf>
    <xf numFmtId="0" fontId="21" fillId="5" borderId="0" xfId="2" applyFill="1" applyBorder="1" applyAlignment="1" applyProtection="1">
      <alignment vertical="top"/>
    </xf>
    <xf numFmtId="0" fontId="22" fillId="0" borderId="0" xfId="2" applyFont="1" applyProtection="1"/>
    <xf numFmtId="0" fontId="22" fillId="5" borderId="0" xfId="2" applyFont="1" applyFill="1" applyAlignment="1" applyProtection="1">
      <alignment horizontal="right"/>
    </xf>
    <xf numFmtId="2" fontId="21" fillId="5" borderId="0" xfId="2" applyNumberFormat="1" applyFont="1" applyFill="1" applyBorder="1" applyAlignment="1" applyProtection="1">
      <alignment horizontal="center" vertical="top"/>
    </xf>
    <xf numFmtId="0" fontId="22" fillId="5" borderId="14" xfId="2" applyFont="1" applyFill="1" applyBorder="1" applyProtection="1"/>
    <xf numFmtId="0" fontId="21" fillId="5" borderId="3" xfId="2" applyFill="1" applyBorder="1" applyAlignment="1" applyProtection="1">
      <alignment horizontal="left"/>
    </xf>
    <xf numFmtId="0" fontId="21" fillId="5" borderId="3" xfId="2" applyFill="1" applyBorder="1" applyProtection="1"/>
    <xf numFmtId="0" fontId="21" fillId="5" borderId="4" xfId="2" applyFill="1" applyBorder="1" applyProtection="1"/>
    <xf numFmtId="0" fontId="21" fillId="5" borderId="9" xfId="2" applyFont="1" applyFill="1" applyBorder="1" applyAlignment="1" applyProtection="1">
      <alignment horizontal="left" vertical="top" wrapText="1"/>
    </xf>
    <xf numFmtId="0" fontId="21" fillId="5" borderId="8" xfId="2" applyFill="1" applyBorder="1" applyProtection="1"/>
    <xf numFmtId="0" fontId="21" fillId="5" borderId="0" xfId="2" applyFill="1" applyBorder="1" applyAlignment="1" applyProtection="1">
      <alignment horizontal="left"/>
    </xf>
    <xf numFmtId="0" fontId="21" fillId="5" borderId="9" xfId="2" applyFill="1" applyBorder="1" applyProtection="1"/>
    <xf numFmtId="0" fontId="21" fillId="5" borderId="0" xfId="2" applyFill="1" applyBorder="1" applyAlignment="1" applyProtection="1">
      <alignment horizontal="right"/>
    </xf>
    <xf numFmtId="0" fontId="21" fillId="5" borderId="5" xfId="2" applyFill="1" applyBorder="1" applyProtection="1"/>
    <xf numFmtId="0" fontId="21" fillId="5" borderId="6" xfId="2" applyFill="1" applyBorder="1" applyAlignment="1" applyProtection="1">
      <alignment horizontal="left"/>
    </xf>
    <xf numFmtId="0" fontId="21" fillId="5" borderId="11" xfId="2" applyFill="1" applyBorder="1" applyAlignment="1" applyProtection="1">
      <alignment vertical="top"/>
    </xf>
    <xf numFmtId="0" fontId="21" fillId="5" borderId="6" xfId="2" applyFill="1" applyBorder="1" applyProtection="1"/>
    <xf numFmtId="0" fontId="21" fillId="5" borderId="7" xfId="2" applyFill="1" applyBorder="1" applyProtection="1"/>
    <xf numFmtId="0" fontId="21" fillId="0" borderId="0" xfId="2" applyFill="1" applyAlignment="1" applyProtection="1">
      <alignment vertical="top"/>
    </xf>
    <xf numFmtId="0" fontId="21" fillId="0" borderId="0" xfId="2" applyFill="1" applyAlignment="1" applyProtection="1">
      <alignment horizontal="left" vertical="top"/>
    </xf>
    <xf numFmtId="0" fontId="21" fillId="0" borderId="0" xfId="2" applyFill="1" applyAlignment="1" applyProtection="1">
      <alignment horizontal="left"/>
    </xf>
    <xf numFmtId="0" fontId="21" fillId="0" borderId="0" xfId="2" applyAlignment="1" applyProtection="1">
      <alignment vertical="top"/>
    </xf>
    <xf numFmtId="0" fontId="21"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0" fontId="0" fillId="0" borderId="0" xfId="0" applyFill="1" applyBorder="1" applyProtection="1"/>
    <xf numFmtId="0" fontId="0" fillId="0" borderId="0" xfId="0" applyFont="1" applyProtection="1"/>
    <xf numFmtId="0" fontId="20"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6" fillId="0" borderId="0" xfId="0" applyFont="1" applyFill="1" applyProtection="1"/>
    <xf numFmtId="0" fontId="0" fillId="6" borderId="0" xfId="0" applyFill="1" applyBorder="1" applyProtection="1"/>
    <xf numFmtId="0" fontId="0" fillId="6" borderId="0" xfId="0" applyFill="1" applyProtection="1"/>
    <xf numFmtId="0" fontId="40" fillId="0" borderId="1" xfId="2" applyFont="1" applyFill="1" applyBorder="1" applyAlignment="1">
      <alignment vertical="center" wrapText="1" readingOrder="1"/>
    </xf>
    <xf numFmtId="0" fontId="40" fillId="0" borderId="1" xfId="2" applyFont="1" applyFill="1" applyBorder="1" applyAlignment="1">
      <alignment horizontal="center" vertical="center" wrapText="1" readingOrder="1"/>
    </xf>
    <xf numFmtId="0" fontId="40" fillId="0" borderId="1" xfId="2" applyFont="1" applyFill="1" applyBorder="1" applyAlignment="1">
      <alignment horizontal="left" vertical="center" wrapText="1" readingOrder="1"/>
    </xf>
    <xf numFmtId="2" fontId="40" fillId="0" borderId="1" xfId="3" applyNumberFormat="1" applyFont="1" applyFill="1" applyBorder="1" applyAlignment="1">
      <alignment horizontal="right" vertical="center" wrapText="1" readingOrder="1"/>
    </xf>
    <xf numFmtId="0" fontId="40"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0" fontId="0" fillId="0" borderId="0" xfId="0" applyBorder="1" applyAlignment="1" applyProtection="1">
      <alignment horizontal="left" vertical="top" wrapText="1"/>
    </xf>
    <xf numFmtId="0" fontId="37" fillId="0" borderId="0" xfId="0" applyFont="1" applyFill="1" applyBorder="1" applyAlignment="1" applyProtection="1">
      <alignment horizontal="left" vertical="center"/>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22" fillId="0" borderId="11" xfId="2" applyFont="1" applyFill="1" applyBorder="1" applyAlignment="1" applyProtection="1">
      <alignment horizontal="left" vertical="top" wrapText="1"/>
    </xf>
    <xf numFmtId="0" fontId="22" fillId="0" borderId="12" xfId="2" applyFont="1" applyFill="1" applyBorder="1" applyAlignment="1" applyProtection="1">
      <alignment horizontal="left" vertical="top" wrapText="1"/>
    </xf>
    <xf numFmtId="0" fontId="22" fillId="0" borderId="0" xfId="2" applyFont="1" applyBorder="1" applyAlignment="1" applyProtection="1">
      <alignment horizontal="center" vertical="center" textRotation="90"/>
    </xf>
    <xf numFmtId="0" fontId="22" fillId="0" borderId="13" xfId="2" applyFont="1" applyBorder="1" applyAlignment="1" applyProtection="1">
      <alignment horizontal="left" vertical="top" wrapText="1"/>
    </xf>
    <xf numFmtId="0" fontId="22" fillId="0" borderId="17" xfId="2" applyFont="1" applyBorder="1" applyAlignment="1" applyProtection="1">
      <alignment horizontal="left" vertical="top" wrapText="1"/>
    </xf>
    <xf numFmtId="0" fontId="22" fillId="5" borderId="11" xfId="2" applyFont="1" applyFill="1" applyBorder="1" applyAlignment="1" applyProtection="1">
      <alignment horizontal="left" vertical="top" wrapText="1"/>
    </xf>
    <xf numFmtId="0" fontId="22" fillId="5" borderId="12" xfId="2" applyFont="1" applyFill="1" applyBorder="1" applyAlignment="1" applyProtection="1">
      <alignment horizontal="left" vertical="top" wrapText="1"/>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wrapText="1"/>
    </xf>
    <xf numFmtId="0" fontId="22" fillId="0" borderId="14" xfId="2" applyFont="1" applyBorder="1" applyAlignment="1" applyProtection="1">
      <alignment horizontal="left" vertical="top"/>
    </xf>
    <xf numFmtId="0" fontId="22" fillId="0" borderId="1" xfId="2" applyFont="1" applyBorder="1" applyAlignment="1" applyProtection="1">
      <alignment horizontal="left" vertical="top" wrapText="1"/>
    </xf>
    <xf numFmtId="0" fontId="21" fillId="0" borderId="12" xfId="2" applyFont="1" applyBorder="1" applyAlignment="1" applyProtection="1">
      <alignment horizontal="left" vertical="top" wrapText="1"/>
    </xf>
    <xf numFmtId="0" fontId="22" fillId="0" borderId="0"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34" fillId="2" borderId="3" xfId="2" applyFont="1" applyFill="1" applyBorder="1" applyAlignment="1" applyProtection="1">
      <alignment vertical="top" wrapText="1"/>
    </xf>
    <xf numFmtId="0" fontId="22" fillId="2" borderId="3" xfId="2" applyFont="1" applyFill="1" applyBorder="1" applyAlignment="1" applyProtection="1">
      <alignment vertical="top" wrapText="1"/>
    </xf>
    <xf numFmtId="0" fontId="22" fillId="2" borderId="0" xfId="2" applyFont="1" applyFill="1" applyBorder="1" applyAlignment="1" applyProtection="1">
      <alignment vertical="top" wrapText="1"/>
    </xf>
    <xf numFmtId="0" fontId="22" fillId="2" borderId="9" xfId="2" applyFont="1" applyFill="1" applyBorder="1" applyAlignment="1" applyProtection="1">
      <alignment vertical="top" wrapText="1"/>
    </xf>
    <xf numFmtId="0" fontId="21"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1" fillId="0" borderId="0" xfId="2" applyFont="1" applyBorder="1" applyAlignment="1" applyProtection="1">
      <alignment vertical="top" wrapText="1"/>
    </xf>
    <xf numFmtId="0" fontId="41" fillId="0" borderId="1" xfId="2" applyFont="1" applyBorder="1" applyAlignment="1" applyProtection="1">
      <alignment horizontal="left" vertical="top"/>
    </xf>
    <xf numFmtId="0" fontId="42"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1" fillId="0" borderId="1" xfId="2" applyFont="1" applyBorder="1" applyAlignment="1" applyProtection="1">
      <alignment vertical="top" wrapText="1"/>
    </xf>
    <xf numFmtId="0" fontId="21" fillId="0" borderId="6" xfId="2" applyFont="1" applyBorder="1" applyAlignment="1" applyProtection="1">
      <alignment horizontal="left" vertical="top" wrapText="1"/>
    </xf>
    <xf numFmtId="0" fontId="21" fillId="5" borderId="6" xfId="2" applyFill="1" applyBorder="1" applyAlignment="1" applyProtection="1">
      <alignment vertical="top"/>
    </xf>
    <xf numFmtId="0" fontId="21" fillId="5" borderId="0" xfId="2" applyFont="1" applyFill="1" applyBorder="1" applyAlignment="1" applyProtection="1">
      <alignment vertical="top" wrapText="1"/>
    </xf>
    <xf numFmtId="0" fontId="43" fillId="0" borderId="0" xfId="2" applyFont="1" applyFill="1" applyBorder="1" applyAlignment="1" applyProtection="1">
      <alignment horizontal="center" wrapText="1"/>
    </xf>
    <xf numFmtId="0" fontId="21" fillId="0" borderId="1" xfId="2" applyFont="1" applyBorder="1" applyAlignment="1" applyProtection="1">
      <alignment vertical="top" wrapText="1"/>
      <protection locked="0"/>
    </xf>
    <xf numFmtId="0" fontId="21" fillId="0" borderId="4" xfId="2" applyFont="1" applyFill="1" applyBorder="1" applyAlignment="1" applyProtection="1">
      <alignment horizontal="center" vertical="center"/>
      <protection locked="0"/>
    </xf>
    <xf numFmtId="0" fontId="2" fillId="3" borderId="1" xfId="2" applyFont="1" applyFill="1" applyBorder="1" applyAlignment="1" applyProtection="1">
      <alignment horizontal="center" vertical="top"/>
      <protection hidden="1"/>
    </xf>
    <xf numFmtId="0" fontId="21" fillId="3" borderId="1" xfId="2" applyFont="1" applyFill="1" applyBorder="1" applyAlignment="1" applyProtection="1">
      <alignment horizontal="center" vertical="center"/>
      <protection hidden="1"/>
    </xf>
    <xf numFmtId="0" fontId="21" fillId="2" borderId="1" xfId="2" applyFont="1" applyFill="1" applyBorder="1" applyAlignment="1" applyProtection="1">
      <alignment horizontal="center" vertical="center"/>
      <protection locked="0" hidden="1"/>
    </xf>
    <xf numFmtId="2" fontId="21" fillId="3" borderId="1" xfId="2" applyNumberFormat="1" applyFont="1" applyFill="1" applyBorder="1" applyAlignment="1" applyProtection="1">
      <alignment horizontal="center" vertical="center"/>
      <protection hidden="1"/>
    </xf>
    <xf numFmtId="0" fontId="21" fillId="3" borderId="15" xfId="2" applyFont="1" applyFill="1" applyBorder="1" applyAlignment="1" applyProtection="1">
      <alignment horizontal="center" vertical="center"/>
      <protection hidden="1"/>
    </xf>
    <xf numFmtId="0" fontId="21" fillId="2" borderId="15" xfId="2" applyFont="1" applyFill="1" applyBorder="1" applyAlignment="1" applyProtection="1">
      <alignment horizontal="center" vertical="center"/>
      <protection locked="0" hidden="1"/>
    </xf>
    <xf numFmtId="0" fontId="21" fillId="0" borderId="0" xfId="2" applyProtection="1">
      <protection hidden="1"/>
    </xf>
    <xf numFmtId="2" fontId="22" fillId="3" borderId="1" xfId="2" applyNumberFormat="1" applyFont="1" applyFill="1" applyBorder="1" applyAlignment="1" applyProtection="1">
      <alignment horizontal="center" vertical="center"/>
      <protection hidden="1"/>
    </xf>
    <xf numFmtId="2" fontId="21" fillId="5" borderId="1" xfId="2" applyNumberFormat="1" applyFont="1" applyFill="1" applyBorder="1" applyAlignment="1" applyProtection="1">
      <alignment horizontal="left" vertical="top"/>
      <protection hidden="1"/>
    </xf>
    <xf numFmtId="0" fontId="22" fillId="5" borderId="1" xfId="2" applyFont="1" applyFill="1" applyBorder="1" applyAlignment="1" applyProtection="1">
      <alignment vertical="top" wrapText="1"/>
      <protection hidden="1"/>
    </xf>
    <xf numFmtId="0" fontId="22" fillId="5" borderId="1" xfId="2" applyFont="1" applyFill="1" applyBorder="1" applyAlignment="1" applyProtection="1">
      <alignment horizontal="left" vertical="top"/>
      <protection hidden="1"/>
    </xf>
    <xf numFmtId="0" fontId="21" fillId="3" borderId="12" xfId="2" applyFont="1" applyFill="1" applyBorder="1" applyAlignment="1" applyProtection="1">
      <alignment horizontal="center" vertical="center"/>
      <protection hidden="1"/>
    </xf>
    <xf numFmtId="0" fontId="21" fillId="3" borderId="7" xfId="2" applyFont="1" applyFill="1" applyBorder="1" applyAlignment="1" applyProtection="1">
      <alignment horizontal="center" vertical="center"/>
      <protection hidden="1"/>
    </xf>
    <xf numFmtId="0" fontId="21" fillId="5" borderId="6" xfId="2" applyFont="1" applyFill="1" applyBorder="1" applyAlignment="1" applyProtection="1">
      <alignment horizontal="center" vertical="center"/>
      <protection hidden="1"/>
    </xf>
    <xf numFmtId="164" fontId="21" fillId="3" borderId="1" xfId="2" applyNumberFormat="1" applyFont="1" applyFill="1" applyBorder="1" applyAlignment="1" applyProtection="1">
      <alignment horizontal="center" vertical="top"/>
      <protection hidden="1"/>
    </xf>
    <xf numFmtId="0" fontId="22" fillId="0" borderId="1" xfId="2" applyFont="1" applyBorder="1" applyAlignment="1" applyProtection="1">
      <alignment horizontal="left" vertical="top" wrapText="1"/>
      <protection hidden="1"/>
    </xf>
    <xf numFmtId="0" fontId="22" fillId="5" borderId="1" xfId="2" applyFont="1" applyFill="1" applyBorder="1" applyAlignment="1" applyProtection="1">
      <alignment wrapText="1"/>
      <protection hidden="1"/>
    </xf>
    <xf numFmtId="0" fontId="21" fillId="3" borderId="1" xfId="2" applyFont="1" applyFill="1" applyBorder="1" applyAlignment="1" applyProtection="1">
      <alignment horizontal="center" vertical="center" wrapText="1"/>
      <protection hidden="1"/>
    </xf>
    <xf numFmtId="0" fontId="22" fillId="3" borderId="1" xfId="2" applyFont="1" applyFill="1" applyBorder="1" applyAlignment="1" applyProtection="1">
      <alignment horizontal="center" vertical="center"/>
      <protection hidden="1"/>
    </xf>
    <xf numFmtId="0" fontId="22" fillId="3" borderId="1" xfId="2" applyFont="1" applyFill="1" applyBorder="1" applyAlignment="1" applyProtection="1">
      <alignment horizontal="left" vertical="top" wrapText="1"/>
      <protection hidden="1"/>
    </xf>
    <xf numFmtId="0" fontId="0" fillId="0" borderId="0" xfId="0" applyProtection="1"/>
    <xf numFmtId="0" fontId="44" fillId="0" borderId="0" xfId="0" applyFont="1" applyProtection="1"/>
    <xf numFmtId="0" fontId="44" fillId="0" borderId="0" xfId="0" applyFont="1" applyAlignment="1" applyProtection="1"/>
    <xf numFmtId="0" fontId="45" fillId="0" borderId="0"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6" borderId="0" xfId="0" applyFill="1" applyAlignment="1" applyProtection="1"/>
    <xf numFmtId="0" fontId="0" fillId="0" borderId="1" xfId="0" applyBorder="1" applyAlignment="1" applyProtection="1"/>
    <xf numFmtId="0" fontId="42" fillId="0" borderId="0" xfId="0" applyFont="1" applyAlignment="1" applyProtection="1">
      <alignment horizontal="right" vertical="center"/>
    </xf>
    <xf numFmtId="0" fontId="0" fillId="0" borderId="12" xfId="0" applyFill="1" applyBorder="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left" vertical="top"/>
    </xf>
    <xf numFmtId="0" fontId="0" fillId="0" borderId="1" xfId="0" applyBorder="1" applyProtection="1"/>
    <xf numFmtId="49" fontId="3" fillId="0" borderId="15" xfId="0" applyNumberFormat="1" applyFont="1" applyFill="1" applyBorder="1" applyAlignment="1" applyProtection="1">
      <alignment horizontal="center" vertical="top"/>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1" fillId="3" borderId="13" xfId="2"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top"/>
    </xf>
    <xf numFmtId="0" fontId="24" fillId="0" borderId="0" xfId="0" applyFont="1" applyFill="1" applyAlignment="1" applyProtection="1">
      <alignment horizontal="center" wrapText="1"/>
    </xf>
    <xf numFmtId="0" fontId="48" fillId="0" borderId="0" xfId="0" applyFont="1" applyFill="1" applyAlignment="1" applyProtection="1">
      <alignment horizontal="center"/>
    </xf>
    <xf numFmtId="0" fontId="3" fillId="0" borderId="11" xfId="0" applyFont="1" applyBorder="1" applyAlignment="1" applyProtection="1">
      <alignment vertical="center"/>
    </xf>
    <xf numFmtId="0" fontId="32" fillId="0" borderId="15" xfId="0" applyFont="1" applyBorder="1" applyAlignment="1" applyProtection="1">
      <alignment vertical="top"/>
    </xf>
    <xf numFmtId="0" fontId="32" fillId="0" borderId="14" xfId="0" applyFont="1" applyBorder="1" applyAlignment="1" applyProtection="1">
      <alignment vertical="top"/>
    </xf>
    <xf numFmtId="0" fontId="0" fillId="6" borderId="0" xfId="0" applyFill="1" applyProtection="1">
      <protection locked="0"/>
    </xf>
    <xf numFmtId="0" fontId="0" fillId="0" borderId="0" xfId="0" applyProtection="1">
      <protection locked="0"/>
    </xf>
    <xf numFmtId="0" fontId="22" fillId="2" borderId="6" xfId="2" applyFont="1" applyFill="1" applyBorder="1" applyAlignment="1" applyProtection="1">
      <alignment vertical="top" wrapText="1"/>
    </xf>
    <xf numFmtId="0" fontId="9" fillId="0" borderId="0" xfId="0" applyFont="1" applyFill="1" applyBorder="1" applyAlignment="1" applyProtection="1">
      <alignment horizontal="center" vertical="top"/>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top" wrapText="1"/>
    </xf>
    <xf numFmtId="0" fontId="23" fillId="0" borderId="0"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 fillId="0" borderId="12" xfId="0" applyFont="1" applyBorder="1" applyAlignment="1" applyProtection="1">
      <alignment vertical="center"/>
    </xf>
    <xf numFmtId="0" fontId="9" fillId="2" borderId="1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11" fillId="2" borderId="0" xfId="1" applyFont="1" applyFill="1" applyBorder="1" applyAlignment="1" applyProtection="1">
      <alignment horizontal="left" vertical="top" wrapText="1"/>
    </xf>
    <xf numFmtId="0" fontId="10" fillId="2" borderId="0" xfId="1" applyFill="1" applyBorder="1" applyAlignment="1" applyProtection="1">
      <alignment horizontal="left" vertical="top" wrapText="1"/>
    </xf>
    <xf numFmtId="0" fontId="10"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wrapText="1"/>
    </xf>
    <xf numFmtId="0" fontId="11" fillId="2" borderId="7" xfId="1" applyFont="1" applyFill="1" applyBorder="1" applyAlignment="1" applyProtection="1">
      <alignment horizontal="left" vertical="top" wrapText="1"/>
    </xf>
    <xf numFmtId="0" fontId="0" fillId="0" borderId="6" xfId="0" applyBorder="1" applyAlignment="1" applyProtection="1">
      <alignment horizontal="left" vertical="top" wrapText="1"/>
    </xf>
    <xf numFmtId="0" fontId="3" fillId="0" borderId="0" xfId="0" applyFont="1" applyAlignment="1" applyProtection="1">
      <alignment horizontal="left" vertical="top"/>
    </xf>
    <xf numFmtId="0" fontId="0" fillId="0" borderId="5" xfId="0" applyBorder="1" applyAlignment="1" applyProtection="1">
      <alignment horizontal="left" vertical="top"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3" fillId="0" borderId="6" xfId="0" applyFont="1" applyBorder="1" applyAlignment="1" applyProtection="1">
      <alignment horizontal="left"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0" fillId="0" borderId="9"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3" xfId="0" applyFont="1" applyBorder="1" applyAlignment="1" applyProtection="1">
      <alignment horizontal="center" vertical="center"/>
    </xf>
    <xf numFmtId="0" fontId="12" fillId="0" borderId="0" xfId="0" applyFont="1" applyBorder="1" applyAlignment="1" applyProtection="1">
      <alignment horizontal="left" vertical="top" wrapText="1"/>
    </xf>
    <xf numFmtId="0" fontId="3" fillId="0" borderId="0" xfId="0" applyFont="1" applyAlignment="1" applyProtection="1">
      <alignment horizontal="left" vertical="center" wrapText="1"/>
    </xf>
    <xf numFmtId="0" fontId="0" fillId="0" borderId="10" xfId="0" applyBorder="1" applyAlignment="1" applyProtection="1">
      <alignment horizontal="left" vertical="center" wrapText="1"/>
    </xf>
    <xf numFmtId="0" fontId="0" fillId="0" borderId="1" xfId="0" applyBorder="1" applyProtection="1"/>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9" fillId="2" borderId="15" xfId="0" applyFont="1" applyFill="1" applyBorder="1" applyAlignment="1" applyProtection="1">
      <alignment horizontal="center" vertical="top"/>
    </xf>
    <xf numFmtId="0" fontId="9" fillId="2" borderId="11" xfId="0" applyFont="1" applyFill="1" applyBorder="1" applyAlignment="1" applyProtection="1">
      <alignment horizontal="center" vertical="top"/>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0" fillId="0" borderId="15" xfId="0" applyFont="1" applyFill="1" applyBorder="1" applyAlignment="1" applyProtection="1">
      <alignment horizontal="left" vertical="top" wrapText="1"/>
    </xf>
    <xf numFmtId="0" fontId="0" fillId="0" borderId="11" xfId="0" applyBorder="1" applyAlignment="1">
      <alignment horizontal="left" vertical="top" wrapText="1"/>
    </xf>
    <xf numFmtId="0" fontId="10" fillId="0" borderId="16" xfId="1" applyFill="1" applyBorder="1" applyAlignment="1" applyProtection="1">
      <alignment horizontal="left" vertical="top" wrapText="1"/>
    </xf>
    <xf numFmtId="9" fontId="23" fillId="2" borderId="11" xfId="0" applyNumberFormat="1" applyFont="1" applyFill="1" applyBorder="1" applyAlignment="1" applyProtection="1">
      <alignment horizontal="left" vertical="center" wrapText="1"/>
    </xf>
    <xf numFmtId="9" fontId="23" fillId="2" borderId="12" xfId="0" applyNumberFormat="1" applyFont="1" applyFill="1" applyBorder="1" applyAlignment="1" applyProtection="1">
      <alignment horizontal="left" vertical="center" wrapText="1"/>
    </xf>
    <xf numFmtId="0" fontId="3" fillId="0" borderId="1" xfId="0" applyFont="1" applyBorder="1" applyAlignment="1" applyProtection="1">
      <alignment horizontal="left" wrapText="1"/>
    </xf>
    <xf numFmtId="0" fontId="0" fillId="0" borderId="13" xfId="0"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12" xfId="0" applyFont="1" applyFill="1" applyBorder="1" applyAlignment="1" applyProtection="1">
      <alignment horizontal="left" vertical="top" wrapText="1"/>
    </xf>
    <xf numFmtId="0" fontId="0" fillId="0" borderId="1" xfId="0" applyBorder="1" applyAlignment="1" applyProtection="1">
      <alignment horizontal="center" vertical="center"/>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1" xfId="0" applyBorder="1" applyAlignment="1" applyProtection="1">
      <alignment horizontal="left" vertical="center" wrapText="1"/>
    </xf>
    <xf numFmtId="49" fontId="0" fillId="0" borderId="1" xfId="0" applyNumberFormat="1" applyBorder="1" applyAlignment="1" applyProtection="1">
      <alignment horizontal="center" vertical="center"/>
    </xf>
    <xf numFmtId="0" fontId="0" fillId="0" borderId="13" xfId="0" applyFont="1" applyBorder="1" applyAlignment="1" applyProtection="1">
      <alignment horizontal="left" vertical="top" wrapText="1"/>
    </xf>
    <xf numFmtId="0" fontId="18" fillId="0" borderId="0" xfId="0" applyFont="1" applyAlignment="1" applyProtection="1">
      <alignment horizontal="left"/>
    </xf>
    <xf numFmtId="0" fontId="0" fillId="0" borderId="0" xfId="0" applyAlignment="1" applyProtection="1">
      <alignment horizontal="left"/>
    </xf>
    <xf numFmtId="0" fontId="34" fillId="0" borderId="0" xfId="0" applyFont="1" applyFill="1" applyBorder="1" applyAlignment="1" applyProtection="1">
      <alignment horizontal="center" vertical="center" wrapText="1"/>
    </xf>
    <xf numFmtId="0" fontId="0" fillId="0" borderId="13" xfId="0" applyBorder="1" applyAlignment="1" applyProtection="1">
      <alignment horizontal="left" vertical="top"/>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Alignment="1" applyProtection="1">
      <alignment horizontal="left" vertical="top"/>
    </xf>
    <xf numFmtId="0" fontId="9" fillId="2" borderId="1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11" fillId="2" borderId="6" xfId="1" applyFont="1" applyFill="1" applyBorder="1" applyAlignment="1" applyProtection="1">
      <alignment horizontal="left" vertical="top"/>
    </xf>
    <xf numFmtId="0" fontId="11" fillId="2" borderId="7" xfId="1" applyFont="1" applyFill="1" applyBorder="1" applyAlignment="1" applyProtection="1">
      <alignment horizontal="left" vertical="top"/>
    </xf>
    <xf numFmtId="0" fontId="9" fillId="2"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0" fillId="0" borderId="0" xfId="0" applyBorder="1" applyAlignment="1" applyProtection="1">
      <alignment horizontal="left" vertical="top" wrapText="1"/>
    </xf>
    <xf numFmtId="0" fontId="36" fillId="0" borderId="0" xfId="0" applyFont="1" applyFill="1" applyBorder="1" applyAlignment="1" applyProtection="1">
      <alignment horizontal="center" vertical="top"/>
    </xf>
    <xf numFmtId="0" fontId="39" fillId="0" borderId="0" xfId="1" applyFont="1" applyFill="1" applyAlignment="1" applyProtection="1">
      <alignment horizontal="left" vertical="top" wrapText="1"/>
    </xf>
    <xf numFmtId="0" fontId="0" fillId="0" borderId="0" xfId="0" applyFont="1" applyFill="1" applyAlignment="1" applyProtection="1">
      <alignment horizontal="left" vertical="top" wrapText="1"/>
    </xf>
    <xf numFmtId="0" fontId="32" fillId="2" borderId="15" xfId="0" applyFont="1" applyFill="1" applyBorder="1" applyAlignment="1" applyProtection="1">
      <alignment horizontal="left" vertical="top" wrapText="1"/>
      <protection locked="0"/>
    </xf>
    <xf numFmtId="0" fontId="32" fillId="2" borderId="11" xfId="0" applyFont="1" applyFill="1" applyBorder="1" applyAlignment="1" applyProtection="1">
      <alignment horizontal="left" vertical="top" wrapText="1"/>
      <protection locked="0"/>
    </xf>
    <xf numFmtId="0" fontId="32" fillId="2" borderId="12" xfId="0" applyFont="1" applyFill="1" applyBorder="1" applyAlignment="1" applyProtection="1">
      <alignment horizontal="left" vertical="top" wrapText="1"/>
      <protection locked="0"/>
    </xf>
    <xf numFmtId="0" fontId="32" fillId="0" borderId="15"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32" fillId="0" borderId="12" xfId="0" applyFont="1" applyBorder="1" applyAlignment="1" applyProtection="1">
      <alignment horizontal="left" vertical="center" wrapText="1"/>
    </xf>
    <xf numFmtId="0" fontId="0" fillId="0" borderId="0" xfId="0" quotePrefix="1" applyAlignment="1" applyProtection="1">
      <alignment horizontal="left" vertical="top" wrapText="1"/>
    </xf>
    <xf numFmtId="0" fontId="12" fillId="0" borderId="0" xfId="0" applyFont="1" applyBorder="1" applyAlignment="1" applyProtection="1">
      <alignment horizontal="left" vertical="top"/>
    </xf>
    <xf numFmtId="0" fontId="9" fillId="2" borderId="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0" fontId="17" fillId="0" borderId="6" xfId="0" applyFont="1" applyBorder="1" applyAlignment="1" applyProtection="1">
      <alignment horizontal="center" vertical="center" wrapText="1"/>
    </xf>
    <xf numFmtId="0" fontId="4" fillId="0" borderId="15"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2" xfId="0" applyFont="1" applyBorder="1" applyAlignment="1" applyProtection="1">
      <alignment horizontal="center" vertical="top" wrapText="1"/>
    </xf>
    <xf numFmtId="0" fontId="32" fillId="3" borderId="1" xfId="0" applyFont="1" applyFill="1" applyBorder="1" applyAlignment="1" applyProtection="1">
      <alignment horizontal="center" vertical="center"/>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 xfId="0" applyBorder="1" applyAlignment="1" applyProtection="1">
      <alignment horizontal="left"/>
    </xf>
    <xf numFmtId="0" fontId="5" fillId="0" borderId="0" xfId="0" applyFont="1" applyAlignment="1" applyProtection="1">
      <alignment horizontal="center" vertical="center"/>
    </xf>
    <xf numFmtId="0" fontId="15" fillId="0" borderId="0" xfId="0" applyFont="1" applyAlignment="1" applyProtection="1">
      <alignment horizontal="left" vertical="top"/>
    </xf>
    <xf numFmtId="0" fontId="0" fillId="0" borderId="0" xfId="0" applyFill="1" applyBorder="1" applyAlignment="1" applyProtection="1">
      <alignment horizontal="center"/>
    </xf>
    <xf numFmtId="0" fontId="4" fillId="0" borderId="1" xfId="0" applyFont="1" applyBorder="1" applyAlignment="1" applyProtection="1">
      <alignment horizontal="center" vertical="top" wrapText="1"/>
    </xf>
    <xf numFmtId="0" fontId="0" fillId="2" borderId="15"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23" fillId="0" borderId="15" xfId="0" applyFont="1" applyBorder="1" applyAlignment="1" applyProtection="1">
      <alignment horizontal="left" vertical="center" wrapText="1"/>
    </xf>
    <xf numFmtId="0" fontId="24" fillId="0" borderId="0" xfId="0" applyFont="1" applyFill="1" applyAlignment="1" applyProtection="1">
      <alignment horizontal="center" wrapText="1"/>
    </xf>
    <xf numFmtId="0" fontId="48" fillId="0" borderId="0" xfId="0" applyFont="1" applyFill="1" applyAlignment="1" applyProtection="1">
      <alignment horizontal="center"/>
    </xf>
    <xf numFmtId="0" fontId="49" fillId="0" borderId="0" xfId="0" applyFont="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3" fillId="2" borderId="0" xfId="0" applyFont="1" applyFill="1" applyBorder="1" applyAlignment="1" applyProtection="1">
      <alignment horizontal="left" vertical="top" wrapText="1"/>
    </xf>
    <xf numFmtId="0" fontId="23" fillId="2" borderId="9" xfId="0" applyFont="1" applyFill="1" applyBorder="1" applyAlignment="1" applyProtection="1">
      <alignment horizontal="left" vertical="top" wrapText="1"/>
    </xf>
    <xf numFmtId="0" fontId="23" fillId="0" borderId="0" xfId="0" applyFont="1" applyAlignment="1" applyProtection="1">
      <alignment horizontal="center" vertical="center"/>
    </xf>
    <xf numFmtId="0" fontId="0" fillId="6" borderId="0" xfId="0" applyFill="1" applyAlignment="1" applyProtection="1">
      <alignment horizontal="left" vertical="top" wrapText="1"/>
    </xf>
    <xf numFmtId="0" fontId="0" fillId="6" borderId="0" xfId="0" applyFill="1" applyAlignment="1" applyProtection="1">
      <alignment horizontal="left" vertical="top"/>
    </xf>
    <xf numFmtId="0" fontId="39" fillId="0" borderId="0" xfId="1" applyFont="1" applyAlignment="1" applyProtection="1">
      <alignment horizontal="left" vertical="top" wrapText="1"/>
    </xf>
    <xf numFmtId="0" fontId="12" fillId="0" borderId="0" xfId="0" applyFont="1" applyAlignment="1" applyProtection="1">
      <alignment horizontal="left" vertical="top"/>
    </xf>
    <xf numFmtId="0" fontId="6" fillId="0" borderId="0" xfId="0" applyFont="1" applyFill="1" applyAlignment="1" applyProtection="1">
      <alignment horizontal="left" vertical="top" wrapText="1"/>
    </xf>
    <xf numFmtId="0" fontId="8" fillId="0" borderId="0" xfId="0" applyFont="1" applyFill="1" applyAlignment="1" applyProtection="1">
      <alignment horizontal="left" vertical="top"/>
    </xf>
    <xf numFmtId="0" fontId="23"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2" borderId="3" xfId="0" applyFont="1" applyFill="1" applyBorder="1" applyAlignment="1" applyProtection="1">
      <alignment horizontal="left" vertical="top" wrapText="1"/>
    </xf>
    <xf numFmtId="0" fontId="23" fillId="2" borderId="4" xfId="0" applyFont="1" applyFill="1" applyBorder="1" applyAlignment="1" applyProtection="1">
      <alignment horizontal="left" vertical="top" wrapText="1"/>
    </xf>
    <xf numFmtId="0" fontId="23" fillId="2" borderId="6" xfId="0" applyFont="1" applyFill="1" applyBorder="1" applyAlignment="1" applyProtection="1">
      <alignment horizontal="left" vertical="top" wrapText="1"/>
    </xf>
    <xf numFmtId="0" fontId="23" fillId="2" borderId="7" xfId="0" applyFont="1" applyFill="1" applyBorder="1" applyAlignment="1" applyProtection="1">
      <alignment horizontal="left" vertical="top" wrapText="1"/>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9" fillId="2" borderId="14"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22" fillId="2" borderId="3" xfId="2" applyFont="1" applyFill="1" applyBorder="1" applyAlignment="1" applyProtection="1">
      <alignment horizontal="left" vertical="top" wrapText="1"/>
    </xf>
    <xf numFmtId="0" fontId="22" fillId="2" borderId="4" xfId="2" applyFont="1" applyFill="1" applyBorder="1" applyAlignment="1" applyProtection="1">
      <alignment horizontal="left" vertical="top" wrapText="1"/>
    </xf>
    <xf numFmtId="0" fontId="22" fillId="2" borderId="6" xfId="2" applyFont="1" applyFill="1" applyBorder="1" applyAlignment="1" applyProtection="1">
      <alignment horizontal="left" vertical="top" wrapText="1"/>
    </xf>
    <xf numFmtId="0" fontId="22" fillId="2" borderId="7" xfId="2" applyFont="1" applyFill="1" applyBorder="1" applyAlignment="1" applyProtection="1">
      <alignment horizontal="left" vertical="top" wrapText="1"/>
    </xf>
    <xf numFmtId="0" fontId="21" fillId="2" borderId="15" xfId="2" applyFont="1" applyFill="1" applyBorder="1" applyAlignment="1" applyProtection="1">
      <alignment horizontal="left" vertical="top" wrapText="1"/>
      <protection locked="0" hidden="1"/>
    </xf>
    <xf numFmtId="0" fontId="21" fillId="2" borderId="11" xfId="2" applyFont="1" applyFill="1" applyBorder="1" applyAlignment="1" applyProtection="1">
      <alignment horizontal="left" vertical="top" wrapText="1"/>
      <protection locked="0" hidden="1"/>
    </xf>
    <xf numFmtId="0" fontId="21" fillId="2" borderId="12" xfId="2" applyFont="1" applyFill="1" applyBorder="1" applyAlignment="1" applyProtection="1">
      <alignment horizontal="left" vertical="top" wrapText="1"/>
      <protection locked="0" hidden="1"/>
    </xf>
    <xf numFmtId="0" fontId="27" fillId="0" borderId="3" xfId="2" applyFont="1" applyFill="1" applyBorder="1" applyAlignment="1" applyProtection="1">
      <alignment horizontal="left" vertical="top" wrapText="1"/>
    </xf>
    <xf numFmtId="0" fontId="27" fillId="0" borderId="4" xfId="2" applyFont="1" applyFill="1" applyBorder="1" applyAlignment="1" applyProtection="1">
      <alignment horizontal="left" vertical="top" wrapText="1"/>
    </xf>
    <xf numFmtId="0" fontId="22" fillId="0" borderId="11" xfId="2" applyFont="1" applyFill="1" applyBorder="1" applyAlignment="1" applyProtection="1">
      <alignment horizontal="left" vertical="top" wrapText="1"/>
    </xf>
    <xf numFmtId="0" fontId="22" fillId="0" borderId="12" xfId="2" applyFont="1" applyFill="1" applyBorder="1" applyAlignment="1" applyProtection="1">
      <alignment horizontal="left" vertical="top" wrapText="1"/>
    </xf>
    <xf numFmtId="0" fontId="22" fillId="0" borderId="0" xfId="2" applyFont="1" applyBorder="1" applyAlignment="1" applyProtection="1">
      <alignment horizontal="center" vertical="center" textRotation="90"/>
    </xf>
    <xf numFmtId="2" fontId="21" fillId="3" borderId="13" xfId="2" applyNumberFormat="1" applyFont="1" applyFill="1" applyBorder="1" applyAlignment="1" applyProtection="1">
      <alignment horizontal="center" vertical="center"/>
      <protection hidden="1"/>
    </xf>
    <xf numFmtId="2" fontId="21" fillId="3" borderId="16" xfId="2" applyNumberFormat="1" applyFont="1" applyFill="1" applyBorder="1" applyAlignment="1" applyProtection="1">
      <alignment horizontal="center" vertical="center"/>
      <protection hidden="1"/>
    </xf>
    <xf numFmtId="0" fontId="22" fillId="0" borderId="13" xfId="0" applyFont="1" applyBorder="1" applyAlignment="1" applyProtection="1">
      <alignment horizontal="left" vertical="top" wrapText="1"/>
    </xf>
    <xf numFmtId="0" fontId="22" fillId="0" borderId="16" xfId="0" applyFont="1" applyBorder="1" applyAlignment="1" applyProtection="1">
      <alignment horizontal="left" vertical="top" wrapText="1"/>
    </xf>
    <xf numFmtId="0" fontId="22" fillId="0" borderId="13" xfId="2" applyFont="1" applyBorder="1" applyAlignment="1" applyProtection="1">
      <alignment horizontal="left" vertical="top" wrapText="1"/>
    </xf>
    <xf numFmtId="0" fontId="22" fillId="0" borderId="17" xfId="2" applyFont="1" applyBorder="1" applyAlignment="1" applyProtection="1">
      <alignment horizontal="left" vertical="top" wrapText="1"/>
    </xf>
    <xf numFmtId="2" fontId="21" fillId="3" borderId="13" xfId="2" applyNumberFormat="1" applyFont="1" applyFill="1" applyBorder="1" applyAlignment="1" applyProtection="1">
      <alignment horizontal="center" vertical="center" wrapText="1"/>
      <protection hidden="1"/>
    </xf>
    <xf numFmtId="2" fontId="21" fillId="3" borderId="17" xfId="2" applyNumberFormat="1" applyFont="1" applyFill="1" applyBorder="1" applyAlignment="1" applyProtection="1">
      <alignment horizontal="center" vertical="center" wrapText="1"/>
      <protection hidden="1"/>
    </xf>
    <xf numFmtId="2" fontId="21" fillId="3" borderId="16" xfId="2" applyNumberFormat="1" applyFont="1" applyFill="1" applyBorder="1" applyAlignment="1" applyProtection="1">
      <alignment horizontal="center" vertical="center" wrapText="1"/>
      <protection hidden="1"/>
    </xf>
    <xf numFmtId="2" fontId="21" fillId="3" borderId="17" xfId="2" applyNumberFormat="1" applyFont="1" applyFill="1" applyBorder="1" applyAlignment="1" applyProtection="1">
      <alignment horizontal="center" vertical="center"/>
      <protection hidden="1"/>
    </xf>
    <xf numFmtId="0" fontId="22" fillId="5" borderId="11" xfId="2" applyFont="1" applyFill="1" applyBorder="1" applyAlignment="1" applyProtection="1">
      <alignment horizontal="left" vertical="top" wrapText="1"/>
      <protection hidden="1"/>
    </xf>
    <xf numFmtId="0" fontId="22" fillId="5" borderId="12" xfId="2" applyFont="1" applyFill="1" applyBorder="1" applyAlignment="1" applyProtection="1">
      <alignment horizontal="left" vertical="top" wrapText="1"/>
      <protection hidden="1"/>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xf>
    <xf numFmtId="0" fontId="22" fillId="0" borderId="16" xfId="2" applyFont="1" applyBorder="1" applyAlignment="1" applyProtection="1">
      <alignment horizontal="left" vertical="top" wrapText="1"/>
    </xf>
    <xf numFmtId="0" fontId="41" fillId="0" borderId="15" xfId="2" applyFont="1" applyBorder="1" applyAlignment="1" applyProtection="1">
      <alignment horizontal="left" vertical="top"/>
    </xf>
    <xf numFmtId="0" fontId="41" fillId="0" borderId="12" xfId="2" applyFont="1" applyBorder="1" applyAlignment="1" applyProtection="1">
      <alignment horizontal="left" vertical="top"/>
    </xf>
    <xf numFmtId="0" fontId="22" fillId="0" borderId="15" xfId="2" applyFont="1" applyBorder="1" applyAlignment="1" applyProtection="1">
      <alignment horizontal="left" vertical="top"/>
    </xf>
    <xf numFmtId="0" fontId="0" fillId="0" borderId="12" xfId="0" applyBorder="1" applyAlignment="1">
      <alignment horizontal="left" vertical="top"/>
    </xf>
    <xf numFmtId="0" fontId="21" fillId="0" borderId="15" xfId="2" applyFont="1" applyBorder="1" applyAlignment="1" applyProtection="1">
      <alignment horizontal="left" vertical="top"/>
    </xf>
    <xf numFmtId="0" fontId="21" fillId="0" borderId="15" xfId="2" applyFont="1" applyFill="1" applyBorder="1" applyAlignment="1" applyProtection="1">
      <alignment horizontal="left" vertical="top" wrapText="1"/>
    </xf>
    <xf numFmtId="0" fontId="0" fillId="0" borderId="12" xfId="0" applyBorder="1" applyAlignment="1">
      <alignment horizontal="left" vertical="top" wrapText="1"/>
    </xf>
    <xf numFmtId="0" fontId="21" fillId="0" borderId="15" xfId="2" applyFont="1" applyBorder="1" applyAlignment="1" applyProtection="1">
      <alignment horizontal="left" vertical="top" wrapText="1"/>
    </xf>
    <xf numFmtId="0" fontId="21" fillId="3" borderId="13" xfId="2" applyFont="1" applyFill="1" applyBorder="1" applyAlignment="1" applyProtection="1">
      <alignment horizontal="center" vertical="center"/>
      <protection hidden="1"/>
    </xf>
    <xf numFmtId="0" fontId="21" fillId="3" borderId="16" xfId="2" applyFont="1" applyFill="1" applyBorder="1" applyAlignment="1" applyProtection="1">
      <alignment horizontal="center" vertical="center"/>
      <protection hidden="1"/>
    </xf>
    <xf numFmtId="0" fontId="22" fillId="0" borderId="1" xfId="2" applyFont="1" applyBorder="1" applyAlignment="1" applyProtection="1">
      <alignment horizontal="left" vertical="top" wrapText="1"/>
    </xf>
    <xf numFmtId="0" fontId="22" fillId="0" borderId="11" xfId="2" applyFont="1" applyBorder="1" applyAlignment="1" applyProtection="1">
      <alignment horizontal="left" vertical="top"/>
    </xf>
    <xf numFmtId="0" fontId="0" fillId="0" borderId="11" xfId="0" applyBorder="1" applyAlignment="1">
      <alignment horizontal="left" vertical="top"/>
    </xf>
    <xf numFmtId="0" fontId="22" fillId="0" borderId="14" xfId="2" applyFont="1" applyBorder="1" applyAlignment="1" applyProtection="1">
      <alignment horizontal="left" vertical="top" wrapText="1"/>
    </xf>
    <xf numFmtId="0" fontId="22" fillId="0" borderId="3" xfId="2" applyFont="1" applyBorder="1" applyAlignment="1" applyProtection="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21" fillId="5" borderId="6" xfId="2" applyFill="1" applyBorder="1" applyAlignment="1" applyProtection="1">
      <alignment horizontal="left" vertical="top"/>
    </xf>
    <xf numFmtId="0" fontId="22" fillId="0" borderId="0" xfId="2" applyFont="1" applyFill="1" applyBorder="1" applyAlignment="1" applyProtection="1">
      <alignment horizontal="left" vertical="top" wrapText="1"/>
    </xf>
    <xf numFmtId="0" fontId="21" fillId="5" borderId="8"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21" fillId="5" borderId="6" xfId="2" applyFill="1" applyBorder="1" applyAlignment="1" applyProtection="1">
      <alignment horizontal="center"/>
    </xf>
    <xf numFmtId="0" fontId="21" fillId="3" borderId="15" xfId="2" applyFont="1" applyFill="1" applyBorder="1" applyAlignment="1" applyProtection="1">
      <alignment horizontal="left" vertical="top" wrapText="1"/>
      <protection hidden="1"/>
    </xf>
    <xf numFmtId="0" fontId="21" fillId="3" borderId="12" xfId="2" applyFont="1" applyFill="1" applyBorder="1" applyAlignment="1" applyProtection="1">
      <alignment horizontal="left" vertical="top" wrapText="1"/>
      <protection hidden="1"/>
    </xf>
    <xf numFmtId="0" fontId="22" fillId="0" borderId="15" xfId="2" applyFont="1" applyBorder="1" applyAlignment="1" applyProtection="1">
      <alignment horizontal="left" vertical="top" wrapText="1"/>
    </xf>
    <xf numFmtId="0" fontId="22" fillId="0" borderId="11" xfId="2" applyFont="1" applyBorder="1" applyAlignment="1" applyProtection="1">
      <alignment horizontal="left" vertical="top" wrapText="1"/>
    </xf>
    <xf numFmtId="0" fontId="41" fillId="0" borderId="15" xfId="2" applyFont="1" applyBorder="1" applyAlignment="1" applyProtection="1">
      <alignment horizontal="left" vertical="top" wrapText="1"/>
    </xf>
    <xf numFmtId="0" fontId="22" fillId="0" borderId="4" xfId="2" applyFont="1" applyBorder="1" applyAlignment="1" applyProtection="1">
      <alignment horizontal="left" vertical="top"/>
    </xf>
    <xf numFmtId="0" fontId="22" fillId="0" borderId="5" xfId="2" applyFont="1" applyBorder="1" applyAlignment="1" applyProtection="1">
      <alignment horizontal="left" vertical="top"/>
    </xf>
    <xf numFmtId="0" fontId="22" fillId="0" borderId="6" xfId="2" applyFont="1" applyBorder="1" applyAlignment="1" applyProtection="1">
      <alignment horizontal="left" vertical="top"/>
    </xf>
    <xf numFmtId="0" fontId="22" fillId="0" borderId="7" xfId="2" applyFont="1" applyBorder="1" applyAlignment="1" applyProtection="1">
      <alignment horizontal="left" vertical="top"/>
    </xf>
    <xf numFmtId="0" fontId="22" fillId="0" borderId="12" xfId="2" applyFont="1" applyBorder="1" applyAlignment="1" applyProtection="1">
      <alignment horizontal="left" vertical="top" wrapText="1"/>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D$29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1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D$32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D$35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D$39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3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369" lockText="1" noThreeD="1"/>
</file>

<file path=xl/ctrlProps/ctrlProp27.xml><?xml version="1.0" encoding="utf-8"?>
<formControlPr xmlns="http://schemas.microsoft.com/office/spreadsheetml/2009/9/main" objectType="CheckBox" fmlaLink="$AD$370" lockText="1" noThreeD="1"/>
</file>

<file path=xl/ctrlProps/ctrlProp28.xml><?xml version="1.0" encoding="utf-8"?>
<formControlPr xmlns="http://schemas.microsoft.com/office/spreadsheetml/2009/9/main" objectType="CheckBox" fmlaLink="$AD$371" lockText="1" noThreeD="1"/>
</file>

<file path=xl/ctrlProps/ctrlProp29.xml><?xml version="1.0" encoding="utf-8"?>
<formControlPr xmlns="http://schemas.microsoft.com/office/spreadsheetml/2009/9/main" objectType="CheckBox" fmlaLink="$AE$371" lockText="1" noThreeD="1"/>
</file>

<file path=xl/ctrlProps/ctrlProp30.xml><?xml version="1.0" encoding="utf-8"?>
<formControlPr xmlns="http://schemas.microsoft.com/office/spreadsheetml/2009/9/main" objectType="CheckBox" fmlaLink="$AE$369" lockText="1" noThreeD="1"/>
</file>

<file path=xl/ctrlProps/ctrlProp31.xml><?xml version="1.0" encoding="utf-8"?>
<formControlPr xmlns="http://schemas.microsoft.com/office/spreadsheetml/2009/9/main" objectType="CheckBox" fmlaLink="$AE$370" lockText="1" noThreeD="1"/>
</file>

<file path=xl/ctrlProps/ctrlProp32.xml><?xml version="1.0" encoding="utf-8"?>
<formControlPr xmlns="http://schemas.microsoft.com/office/spreadsheetml/2009/9/main" objectType="CheckBox" fmlaLink="$AD$374" lockText="1" noThreeD="1"/>
</file>

<file path=xl/ctrlProps/ctrlProp33.xml><?xml version="1.0" encoding="utf-8"?>
<formControlPr xmlns="http://schemas.microsoft.com/office/spreadsheetml/2009/9/main" objectType="CheckBox" fmlaLink="$AD$375" lockText="1" noThreeD="1"/>
</file>

<file path=xl/ctrlProps/ctrlProp34.xml><?xml version="1.0" encoding="utf-8"?>
<formControlPr xmlns="http://schemas.microsoft.com/office/spreadsheetml/2009/9/main" objectType="CheckBox" fmlaLink="$AE$374" lockText="1" noThreeD="1"/>
</file>

<file path=xl/ctrlProps/ctrlProp35.xml><?xml version="1.0" encoding="utf-8"?>
<formControlPr xmlns="http://schemas.microsoft.com/office/spreadsheetml/2009/9/main" objectType="CheckBox" fmlaLink="$AE$375" lockText="1" noThreeD="1"/>
</file>

<file path=xl/ctrlProps/ctrlProp36.xml><?xml version="1.0" encoding="utf-8"?>
<formControlPr xmlns="http://schemas.microsoft.com/office/spreadsheetml/2009/9/main" objectType="CheckBox" fmlaLink="$AD$376" lockText="1" noThreeD="1"/>
</file>

<file path=xl/ctrlProps/ctrlProp37.xml><?xml version="1.0" encoding="utf-8"?>
<formControlPr xmlns="http://schemas.microsoft.com/office/spreadsheetml/2009/9/main" objectType="CheckBox" fmlaLink="$AE$376" lockText="1" noThreeD="1"/>
</file>

<file path=xl/ctrlProps/ctrlProp38.xml><?xml version="1.0" encoding="utf-8"?>
<formControlPr xmlns="http://schemas.microsoft.com/office/spreadsheetml/2009/9/main" objectType="CheckBox" fmlaLink="$AD$372" lockText="1" noThreeD="1"/>
</file>

<file path=xl/ctrlProps/ctrlProp39.xml><?xml version="1.0" encoding="utf-8"?>
<formControlPr xmlns="http://schemas.microsoft.com/office/spreadsheetml/2009/9/main" objectType="CheckBox" fmlaLink="$AD$405" lockText="1" noThreeD="1"/>
</file>

<file path=xl/ctrlProps/ctrlProp40.xml><?xml version="1.0" encoding="utf-8"?>
<formControlPr xmlns="http://schemas.microsoft.com/office/spreadsheetml/2009/9/main" objectType="CheckBox" fmlaLink="$AD$416" lockText="1" noThreeD="1"/>
</file>

<file path=xl/ctrlProps/ctrlProp41.xml><?xml version="1.0" encoding="utf-8"?>
<formControlPr xmlns="http://schemas.microsoft.com/office/spreadsheetml/2009/9/main" objectType="CheckBox" fmlaLink="$AD$421" lockText="1" noThreeD="1"/>
</file>

<file path=xl/ctrlProps/ctrlProp42.xml><?xml version="1.0" encoding="utf-8"?>
<formControlPr xmlns="http://schemas.microsoft.com/office/spreadsheetml/2009/9/main" objectType="CheckBox" fmlaLink="$AD$425" lockText="1" noThreeD="1"/>
</file>

<file path=xl/ctrlProps/ctrlProp43.xml><?xml version="1.0" encoding="utf-8"?>
<formControlPr xmlns="http://schemas.microsoft.com/office/spreadsheetml/2009/9/main" objectType="Radio" firstButton="1" fmlaLink="$AD$40" lockText="1" noThreeD="1"/>
</file>

<file path=xl/ctrlProps/ctrlProp44.xml><?xml version="1.0" encoding="utf-8"?>
<formControlPr xmlns="http://schemas.microsoft.com/office/spreadsheetml/2009/9/main" objectType="CheckBox" fmlaLink="$AD$401" lockText="1" noThreeD="1"/>
</file>

<file path=xl/ctrlProps/ctrlProp45.xml><?xml version="1.0" encoding="utf-8"?>
<formControlPr xmlns="http://schemas.microsoft.com/office/spreadsheetml/2009/9/main" objectType="CheckBox" fmlaLink="$AD$442" lockText="1" noThreeD="1"/>
</file>

<file path=xl/ctrlProps/ctrlProp46.xml><?xml version="1.0" encoding="utf-8"?>
<formControlPr xmlns="http://schemas.microsoft.com/office/spreadsheetml/2009/9/main" objectType="CheckBox" fmlaLink="$AD$446" lockText="1" noThreeD="1"/>
</file>

<file path=xl/ctrlProps/ctrlProp47.xml><?xml version="1.0" encoding="utf-8"?>
<formControlPr xmlns="http://schemas.microsoft.com/office/spreadsheetml/2009/9/main" objectType="CheckBox" fmlaLink="$AD$450" lockText="1" noThreeD="1"/>
</file>

<file path=xl/ctrlProps/ctrlProp48.xml><?xml version="1.0" encoding="utf-8"?>
<formControlPr xmlns="http://schemas.microsoft.com/office/spreadsheetml/2009/9/main" objectType="CheckBox" fmlaLink="$AD$454" lockText="1" noThreeD="1"/>
</file>

<file path=xl/ctrlProps/ctrlProp49.xml><?xml version="1.0" encoding="utf-8"?>
<formControlPr xmlns="http://schemas.microsoft.com/office/spreadsheetml/2009/9/main" objectType="CheckBox" fmlaLink="$AD$458" lockText="1" noThreeD="1"/>
</file>

<file path=xl/ctrlProps/ctrlProp50.xml><?xml version="1.0" encoding="utf-8"?>
<formControlPr xmlns="http://schemas.microsoft.com/office/spreadsheetml/2009/9/main" objectType="CheckBox" fmlaLink="$AD$462" lockText="1" noThreeD="1"/>
</file>

<file path=xl/ctrlProps/ctrlProp51.xml><?xml version="1.0" encoding="utf-8"?>
<formControlPr xmlns="http://schemas.microsoft.com/office/spreadsheetml/2009/9/main" objectType="CheckBox" fmlaLink="$AD$466" lockText="1" noThreeD="1"/>
</file>

<file path=xl/ctrlProps/ctrlProp52.xml><?xml version="1.0" encoding="utf-8"?>
<formControlPr xmlns="http://schemas.microsoft.com/office/spreadsheetml/2009/9/main" objectType="CheckBox" fmlaLink="$AD$470" lockText="1" noThreeD="1"/>
</file>

<file path=xl/ctrlProps/ctrlProp53.xml><?xml version="1.0" encoding="utf-8"?>
<formControlPr xmlns="http://schemas.microsoft.com/office/spreadsheetml/2009/9/main" objectType="CheckBox" fmlaLink="$AD$474"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AE$40" lockText="1" noThreeD="1"/>
</file>

<file path=xl/ctrlProps/ctrlProp59.xml><?xml version="1.0" encoding="utf-8"?>
<formControlPr xmlns="http://schemas.microsoft.com/office/spreadsheetml/2009/9/main" objectType="CheckBox" fmlaLink="$AE$41" lockText="1" noThreeD="1"/>
</file>

<file path=xl/ctrlProps/ctrlProp60.xml><?xml version="1.0" encoding="utf-8"?>
<formControlPr xmlns="http://schemas.microsoft.com/office/spreadsheetml/2009/9/main" objectType="CheckBox" fmlaLink="$AD$332" lockText="1" noThreeD="1"/>
</file>

<file path=xl/ctrlProps/ctrlProp61.xml><?xml version="1.0" encoding="utf-8"?>
<formControlPr xmlns="http://schemas.microsoft.com/office/spreadsheetml/2009/9/main" objectType="CheckBox" fmlaLink="$AD$333" lockText="1" noThreeD="1"/>
</file>

<file path=xl/ctrlProps/ctrlProp62.xml><?xml version="1.0" encoding="utf-8"?>
<formControlPr xmlns="http://schemas.microsoft.com/office/spreadsheetml/2009/9/main" objectType="CheckBox" fmlaLink="$AD$334" lockText="1" noThreeD="1"/>
</file>

<file path=xl/ctrlProps/ctrlProp63.xml><?xml version="1.0" encoding="utf-8"?>
<formControlPr xmlns="http://schemas.microsoft.com/office/spreadsheetml/2009/9/main" objectType="CheckBox" fmlaLink="$AD$335" lockText="1" noThreeD="1"/>
</file>

<file path=xl/ctrlProps/ctrlProp64.xml><?xml version="1.0" encoding="utf-8"?>
<formControlPr xmlns="http://schemas.microsoft.com/office/spreadsheetml/2009/9/main" objectType="CheckBox" fmlaLink="$AD$33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fmlaLink="$AE$4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CheckBox" fmlaLink="$AE$44" lockText="1" noThreeD="1"/>
</file>

<file path=xl/ctrlProps/ctrlProp81.xml><?xml version="1.0" encoding="utf-8"?>
<formControlPr xmlns="http://schemas.microsoft.com/office/spreadsheetml/2009/9/main" objectType="CheckBox" fmlaLink="$AE$43" lockText="1" noThreeD="1"/>
</file>

<file path=xl/ctrlProps/ctrlProp82.xml><?xml version="1.0" encoding="utf-8"?>
<formControlPr xmlns="http://schemas.microsoft.com/office/spreadsheetml/2009/9/main" objectType="CheckBox" fmlaLink="$AE$52" lockText="1" noThreeD="1"/>
</file>

<file path=xl/ctrlProps/ctrlProp83.xml><?xml version="1.0" encoding="utf-8"?>
<formControlPr xmlns="http://schemas.microsoft.com/office/spreadsheetml/2009/9/main" objectType="CheckBox" fmlaLink="$AE$45" lockText="1" noThreeD="1"/>
</file>

<file path=xl/ctrlProps/ctrlProp84.xml><?xml version="1.0" encoding="utf-8"?>
<formControlPr xmlns="http://schemas.microsoft.com/office/spreadsheetml/2009/9/main" objectType="CheckBox" fmlaLink="$AE$49" lockText="1" noThreeD="1"/>
</file>

<file path=xl/ctrlProps/ctrlProp85.xml><?xml version="1.0" encoding="utf-8"?>
<formControlPr xmlns="http://schemas.microsoft.com/office/spreadsheetml/2009/9/main" objectType="CheckBox" fmlaLink="$AE$46" lockText="1" noThreeD="1"/>
</file>

<file path=xl/ctrlProps/ctrlProp86.xml><?xml version="1.0" encoding="utf-8"?>
<formControlPr xmlns="http://schemas.microsoft.com/office/spreadsheetml/2009/9/main" objectType="CheckBox" fmlaLink="$AE$47" lockText="1" noThreeD="1"/>
</file>

<file path=xl/ctrlProps/ctrlProp87.xml><?xml version="1.0" encoding="utf-8"?>
<formControlPr xmlns="http://schemas.microsoft.com/office/spreadsheetml/2009/9/main" objectType="CheckBox" fmlaLink="$AE$48" lockText="1" noThreeD="1"/>
</file>

<file path=xl/ctrlProps/ctrlProp88.xml><?xml version="1.0" encoding="utf-8"?>
<formControlPr xmlns="http://schemas.microsoft.com/office/spreadsheetml/2009/9/main" objectType="CheckBox" fmlaLink="$AE$50" lockText="1" noThreeD="1"/>
</file>

<file path=xl/ctrlProps/ctrlProp89.xml><?xml version="1.0" encoding="utf-8"?>
<formControlPr xmlns="http://schemas.microsoft.com/office/spreadsheetml/2009/9/main" objectType="CheckBox" fmlaLink="$AE$51"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CheckBox" fmlaLink="$AE$33" lockText="1" noThreeD="1"/>
</file>

<file path=xl/ctrlProps/ctrlProp93.xml><?xml version="1.0" encoding="utf-8"?>
<formControlPr xmlns="http://schemas.microsoft.com/office/spreadsheetml/2009/9/main" objectType="CheckBox" fmlaLink="$AE$34" lockText="1" noThreeD="1"/>
</file>

<file path=xl/ctrlProps/ctrlProp94.xml><?xml version="1.0" encoding="utf-8"?>
<formControlPr xmlns="http://schemas.microsoft.com/office/spreadsheetml/2009/9/main" objectType="CheckBox" fmlaLink="$AE$35" lockText="1" noThreeD="1"/>
</file>

<file path=xl/ctrlProps/ctrlProp95.xml><?xml version="1.0" encoding="utf-8"?>
<formControlPr xmlns="http://schemas.microsoft.com/office/spreadsheetml/2009/9/main" objectType="CheckBox" fmlaLink="$AE$36" lockText="1" noThreeD="1"/>
</file>

<file path=xl/ctrlProps/ctrlProp96.xml><?xml version="1.0" encoding="utf-8"?>
<formControlPr xmlns="http://schemas.microsoft.com/office/spreadsheetml/2009/9/main" objectType="CheckBox" fmlaLink="$AD$33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295</xdr:row>
          <xdr:rowOff>9525</xdr:rowOff>
        </xdr:from>
        <xdr:to>
          <xdr:col>29</xdr:col>
          <xdr:colOff>0</xdr:colOff>
          <xdr:row>296</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296</xdr:row>
          <xdr:rowOff>9525</xdr:rowOff>
        </xdr:from>
        <xdr:to>
          <xdr:col>29</xdr:col>
          <xdr:colOff>0</xdr:colOff>
          <xdr:row>297</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297</xdr:row>
          <xdr:rowOff>9525</xdr:rowOff>
        </xdr:from>
        <xdr:to>
          <xdr:col>29</xdr:col>
          <xdr:colOff>0</xdr:colOff>
          <xdr:row>298</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298</xdr:row>
          <xdr:rowOff>9525</xdr:rowOff>
        </xdr:from>
        <xdr:to>
          <xdr:col>29</xdr:col>
          <xdr:colOff>0</xdr:colOff>
          <xdr:row>299</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313</xdr:row>
          <xdr:rowOff>9525</xdr:rowOff>
        </xdr:from>
        <xdr:to>
          <xdr:col>16</xdr:col>
          <xdr:colOff>19050</xdr:colOff>
          <xdr:row>313</xdr:row>
          <xdr:rowOff>628650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313</xdr:row>
          <xdr:rowOff>9525</xdr:rowOff>
        </xdr:from>
        <xdr:to>
          <xdr:col>22</xdr:col>
          <xdr:colOff>0</xdr:colOff>
          <xdr:row>313</xdr:row>
          <xdr:rowOff>628650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313</xdr:row>
          <xdr:rowOff>9525</xdr:rowOff>
        </xdr:from>
        <xdr:to>
          <xdr:col>29</xdr:col>
          <xdr:colOff>0</xdr:colOff>
          <xdr:row>313</xdr:row>
          <xdr:rowOff>628650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314</xdr:row>
          <xdr:rowOff>9525</xdr:rowOff>
        </xdr:from>
        <xdr:to>
          <xdr:col>16</xdr:col>
          <xdr:colOff>19050</xdr:colOff>
          <xdr:row>314</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314</xdr:row>
          <xdr:rowOff>9525</xdr:rowOff>
        </xdr:from>
        <xdr:to>
          <xdr:col>22</xdr:col>
          <xdr:colOff>0</xdr:colOff>
          <xdr:row>314</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314</xdr:row>
          <xdr:rowOff>9525</xdr:rowOff>
        </xdr:from>
        <xdr:to>
          <xdr:col>29</xdr:col>
          <xdr:colOff>0</xdr:colOff>
          <xdr:row>314</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315</xdr:row>
          <xdr:rowOff>9525</xdr:rowOff>
        </xdr:from>
        <xdr:to>
          <xdr:col>16</xdr:col>
          <xdr:colOff>19050</xdr:colOff>
          <xdr:row>315</xdr:row>
          <xdr:rowOff>1685925</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315</xdr:row>
          <xdr:rowOff>9525</xdr:rowOff>
        </xdr:from>
        <xdr:to>
          <xdr:col>22</xdr:col>
          <xdr:colOff>0</xdr:colOff>
          <xdr:row>315</xdr:row>
          <xdr:rowOff>1685925</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315</xdr:row>
          <xdr:rowOff>9525</xdr:rowOff>
        </xdr:from>
        <xdr:to>
          <xdr:col>29</xdr:col>
          <xdr:colOff>0</xdr:colOff>
          <xdr:row>315</xdr:row>
          <xdr:rowOff>1685925</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328</xdr:row>
          <xdr:rowOff>9525</xdr:rowOff>
        </xdr:from>
        <xdr:to>
          <xdr:col>29</xdr:col>
          <xdr:colOff>0</xdr:colOff>
          <xdr:row>329</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329</xdr:row>
          <xdr:rowOff>9525</xdr:rowOff>
        </xdr:from>
        <xdr:to>
          <xdr:col>29</xdr:col>
          <xdr:colOff>0</xdr:colOff>
          <xdr:row>330</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350</xdr:row>
          <xdr:rowOff>9525</xdr:rowOff>
        </xdr:from>
        <xdr:to>
          <xdr:col>29</xdr:col>
          <xdr:colOff>0</xdr:colOff>
          <xdr:row>351</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351</xdr:row>
          <xdr:rowOff>9525</xdr:rowOff>
        </xdr:from>
        <xdr:to>
          <xdr:col>29</xdr:col>
          <xdr:colOff>0</xdr:colOff>
          <xdr:row>352</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392</xdr:row>
          <xdr:rowOff>9525</xdr:rowOff>
        </xdr:from>
        <xdr:to>
          <xdr:col>29</xdr:col>
          <xdr:colOff>0</xdr:colOff>
          <xdr:row>393</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393</xdr:row>
          <xdr:rowOff>9525</xdr:rowOff>
        </xdr:from>
        <xdr:to>
          <xdr:col>29</xdr:col>
          <xdr:colOff>0</xdr:colOff>
          <xdr:row>394</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433</xdr:row>
          <xdr:rowOff>9525</xdr:rowOff>
        </xdr:from>
        <xdr:to>
          <xdr:col>29</xdr:col>
          <xdr:colOff>0</xdr:colOff>
          <xdr:row>434</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434</xdr:row>
          <xdr:rowOff>9525</xdr:rowOff>
        </xdr:from>
        <xdr:to>
          <xdr:col>29</xdr:col>
          <xdr:colOff>0</xdr:colOff>
          <xdr:row>435</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295</xdr:row>
          <xdr:rowOff>0</xdr:rowOff>
        </xdr:from>
        <xdr:to>
          <xdr:col>29</xdr:col>
          <xdr:colOff>0</xdr:colOff>
          <xdr:row>299</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327</xdr:row>
          <xdr:rowOff>400050</xdr:rowOff>
        </xdr:from>
        <xdr:to>
          <xdr:col>29</xdr:col>
          <xdr:colOff>0</xdr:colOff>
          <xdr:row>330</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392</xdr:row>
          <xdr:rowOff>0</xdr:rowOff>
        </xdr:from>
        <xdr:to>
          <xdr:col>29</xdr:col>
          <xdr:colOff>0</xdr:colOff>
          <xdr:row>394</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433</xdr:row>
          <xdr:rowOff>0</xdr:rowOff>
        </xdr:from>
        <xdr:to>
          <xdr:col>29</xdr:col>
          <xdr:colOff>0</xdr:colOff>
          <xdr:row>435</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368</xdr:row>
          <xdr:rowOff>0</xdr:rowOff>
        </xdr:from>
        <xdr:to>
          <xdr:col>1</xdr:col>
          <xdr:colOff>9525</xdr:colOff>
          <xdr:row>369</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369</xdr:row>
          <xdr:rowOff>0</xdr:rowOff>
        </xdr:from>
        <xdr:to>
          <xdr:col>1</xdr:col>
          <xdr:colOff>9525</xdr:colOff>
          <xdr:row>370</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9525</xdr:colOff>
          <xdr:row>371</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370</xdr:row>
          <xdr:rowOff>0</xdr:rowOff>
        </xdr:from>
        <xdr:to>
          <xdr:col>13</xdr:col>
          <xdr:colOff>0</xdr:colOff>
          <xdr:row>371</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368</xdr:row>
          <xdr:rowOff>0</xdr:rowOff>
        </xdr:from>
        <xdr:to>
          <xdr:col>13</xdr:col>
          <xdr:colOff>0</xdr:colOff>
          <xdr:row>369</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369</xdr:row>
          <xdr:rowOff>0</xdr:rowOff>
        </xdr:from>
        <xdr:to>
          <xdr:col>13</xdr:col>
          <xdr:colOff>0</xdr:colOff>
          <xdr:row>370</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373</xdr:row>
          <xdr:rowOff>0</xdr:rowOff>
        </xdr:from>
        <xdr:to>
          <xdr:col>1</xdr:col>
          <xdr:colOff>9525</xdr:colOff>
          <xdr:row>374</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374</xdr:row>
          <xdr:rowOff>0</xdr:rowOff>
        </xdr:from>
        <xdr:to>
          <xdr:col>1</xdr:col>
          <xdr:colOff>9525</xdr:colOff>
          <xdr:row>375</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373</xdr:row>
          <xdr:rowOff>0</xdr:rowOff>
        </xdr:from>
        <xdr:to>
          <xdr:col>13</xdr:col>
          <xdr:colOff>0</xdr:colOff>
          <xdr:row>374</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374</xdr:row>
          <xdr:rowOff>0</xdr:rowOff>
        </xdr:from>
        <xdr:to>
          <xdr:col>13</xdr:col>
          <xdr:colOff>0</xdr:colOff>
          <xdr:row>375</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375</xdr:row>
          <xdr:rowOff>0</xdr:rowOff>
        </xdr:from>
        <xdr:to>
          <xdr:col>1</xdr:col>
          <xdr:colOff>9525</xdr:colOff>
          <xdr:row>376</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375</xdr:row>
          <xdr:rowOff>0</xdr:rowOff>
        </xdr:from>
        <xdr:to>
          <xdr:col>13</xdr:col>
          <xdr:colOff>0</xdr:colOff>
          <xdr:row>376</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371</xdr:row>
          <xdr:rowOff>0</xdr:rowOff>
        </xdr:from>
        <xdr:to>
          <xdr:col>1</xdr:col>
          <xdr:colOff>9525</xdr:colOff>
          <xdr:row>372</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404</xdr:row>
          <xdr:rowOff>0</xdr:rowOff>
        </xdr:from>
        <xdr:to>
          <xdr:col>29</xdr:col>
          <xdr:colOff>0</xdr:colOff>
          <xdr:row>405</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415</xdr:row>
          <xdr:rowOff>0</xdr:rowOff>
        </xdr:from>
        <xdr:to>
          <xdr:col>29</xdr:col>
          <xdr:colOff>0</xdr:colOff>
          <xdr:row>416</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420</xdr:row>
          <xdr:rowOff>0</xdr:rowOff>
        </xdr:from>
        <xdr:to>
          <xdr:col>29</xdr:col>
          <xdr:colOff>0</xdr:colOff>
          <xdr:row>421</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424</xdr:row>
          <xdr:rowOff>0</xdr:rowOff>
        </xdr:from>
        <xdr:to>
          <xdr:col>29</xdr:col>
          <xdr:colOff>0</xdr:colOff>
          <xdr:row>425</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39</xdr:row>
          <xdr:rowOff>9525</xdr:rowOff>
        </xdr:from>
        <xdr:to>
          <xdr:col>26</xdr:col>
          <xdr:colOff>142875</xdr:colOff>
          <xdr:row>39</xdr:row>
          <xdr:rowOff>190500</xdr:rowOff>
        </xdr:to>
        <xdr:sp macro="" textlink="">
          <xdr:nvSpPr>
            <xdr:cNvPr id="1499" name="Option Button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400</xdr:row>
          <xdr:rowOff>0</xdr:rowOff>
        </xdr:from>
        <xdr:to>
          <xdr:col>29</xdr:col>
          <xdr:colOff>0</xdr:colOff>
          <xdr:row>400</xdr:row>
          <xdr:rowOff>542925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441</xdr:row>
          <xdr:rowOff>0</xdr:rowOff>
        </xdr:from>
        <xdr:to>
          <xdr:col>29</xdr:col>
          <xdr:colOff>0</xdr:colOff>
          <xdr:row>442</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445</xdr:row>
          <xdr:rowOff>0</xdr:rowOff>
        </xdr:from>
        <xdr:to>
          <xdr:col>29</xdr:col>
          <xdr:colOff>0</xdr:colOff>
          <xdr:row>446</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449</xdr:row>
          <xdr:rowOff>0</xdr:rowOff>
        </xdr:from>
        <xdr:to>
          <xdr:col>29</xdr:col>
          <xdr:colOff>0</xdr:colOff>
          <xdr:row>449</xdr:row>
          <xdr:rowOff>809625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453</xdr:row>
          <xdr:rowOff>9525</xdr:rowOff>
        </xdr:from>
        <xdr:to>
          <xdr:col>29</xdr:col>
          <xdr:colOff>0</xdr:colOff>
          <xdr:row>454</xdr:row>
          <xdr:rowOff>9525</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456</xdr:row>
          <xdr:rowOff>171450</xdr:rowOff>
        </xdr:from>
        <xdr:to>
          <xdr:col>29</xdr:col>
          <xdr:colOff>0</xdr:colOff>
          <xdr:row>458</xdr:row>
          <xdr:rowOff>9525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461</xdr:row>
          <xdr:rowOff>0</xdr:rowOff>
        </xdr:from>
        <xdr:to>
          <xdr:col>29</xdr:col>
          <xdr:colOff>0</xdr:colOff>
          <xdr:row>461</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465</xdr:row>
          <xdr:rowOff>0</xdr:rowOff>
        </xdr:from>
        <xdr:to>
          <xdr:col>29</xdr:col>
          <xdr:colOff>0</xdr:colOff>
          <xdr:row>466</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469</xdr:row>
          <xdr:rowOff>0</xdr:rowOff>
        </xdr:from>
        <xdr:to>
          <xdr:col>29</xdr:col>
          <xdr:colOff>0</xdr:colOff>
          <xdr:row>470</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473</xdr:row>
          <xdr:rowOff>0</xdr:rowOff>
        </xdr:from>
        <xdr:to>
          <xdr:col>29</xdr:col>
          <xdr:colOff>0</xdr:colOff>
          <xdr:row>474</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352</xdr:row>
          <xdr:rowOff>9525</xdr:rowOff>
        </xdr:from>
        <xdr:to>
          <xdr:col>29</xdr:col>
          <xdr:colOff>0</xdr:colOff>
          <xdr:row>353</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353</xdr:row>
          <xdr:rowOff>9525</xdr:rowOff>
        </xdr:from>
        <xdr:to>
          <xdr:col>29</xdr:col>
          <xdr:colOff>0</xdr:colOff>
          <xdr:row>353</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206924</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350</xdr:row>
          <xdr:rowOff>0</xdr:rowOff>
        </xdr:from>
        <xdr:to>
          <xdr:col>29</xdr:col>
          <xdr:colOff>0</xdr:colOff>
          <xdr:row>354</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313</xdr:row>
          <xdr:rowOff>0</xdr:rowOff>
        </xdr:from>
        <xdr:to>
          <xdr:col>29</xdr:col>
          <xdr:colOff>0</xdr:colOff>
          <xdr:row>316</xdr:row>
          <xdr:rowOff>0</xdr:rowOff>
        </xdr:to>
        <xdr:sp macro="" textlink="">
          <xdr:nvSpPr>
            <xdr:cNvPr id="1559" name="Group Box 535" hidden="1">
              <a:extLst>
                <a:ext uri="{63B3BB69-23CF-44E3-9099-C40C66FF867C}">
                  <a14:compatExt spid="_x0000_s15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0</xdr:rowOff>
        </xdr:from>
        <xdr:to>
          <xdr:col>29</xdr:col>
          <xdr:colOff>0</xdr:colOff>
          <xdr:row>39</xdr:row>
          <xdr:rowOff>190500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0</xdr:rowOff>
        </xdr:from>
        <xdr:to>
          <xdr:col>28</xdr:col>
          <xdr:colOff>228600</xdr:colOff>
          <xdr:row>40</xdr:row>
          <xdr:rowOff>190500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331</xdr:row>
          <xdr:rowOff>9525</xdr:rowOff>
        </xdr:from>
        <xdr:to>
          <xdr:col>29</xdr:col>
          <xdr:colOff>0</xdr:colOff>
          <xdr:row>332</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332</xdr:row>
          <xdr:rowOff>9525</xdr:rowOff>
        </xdr:from>
        <xdr:to>
          <xdr:col>29</xdr:col>
          <xdr:colOff>0</xdr:colOff>
          <xdr:row>333</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333</xdr:row>
          <xdr:rowOff>9525</xdr:rowOff>
        </xdr:from>
        <xdr:to>
          <xdr:col>29</xdr:col>
          <xdr:colOff>0</xdr:colOff>
          <xdr:row>334</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334</xdr:row>
          <xdr:rowOff>9525</xdr:rowOff>
        </xdr:from>
        <xdr:to>
          <xdr:col>29</xdr:col>
          <xdr:colOff>0</xdr:colOff>
          <xdr:row>335</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336</xdr:row>
          <xdr:rowOff>9525</xdr:rowOff>
        </xdr:from>
        <xdr:to>
          <xdr:col>29</xdr:col>
          <xdr:colOff>0</xdr:colOff>
          <xdr:row>337</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9522</xdr:rowOff>
    </xdr:from>
    <xdr:to>
      <xdr:col>39</xdr:col>
      <xdr:colOff>282388</xdr:colOff>
      <xdr:row>17</xdr:row>
      <xdr:rowOff>1918608</xdr:rowOff>
    </xdr:to>
    <xdr:sp macro="" textlink="">
      <xdr:nvSpPr>
        <xdr:cNvPr id="161" name="Textfeld 160"/>
        <xdr:cNvSpPr txBox="1"/>
      </xdr:nvSpPr>
      <xdr:spPr>
        <a:xfrm>
          <a:off x="7783286" y="200022"/>
          <a:ext cx="10419709" cy="8426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p>
        <a:p>
          <a:r>
            <a:rPr lang="de-DE" sz="1100" b="0" baseline="0">
              <a:solidFill>
                <a:schemeClr val="dk1"/>
              </a:solidFill>
              <a:effectLst/>
              <a:latin typeface="+mn-lt"/>
              <a:ea typeface="+mn-ea"/>
              <a:cs typeface="+mn-cs"/>
            </a:rPr>
            <a:t>Teil I:  Projekteinordnung und Outputindikatoren</a:t>
          </a:r>
        </a:p>
        <a:p>
          <a:r>
            <a:rPr lang="de-DE" sz="1100" b="0" baseline="0">
              <a:solidFill>
                <a:schemeClr val="dk1"/>
              </a:solidFill>
              <a:effectLst/>
              <a:latin typeface="+mn-lt"/>
              <a:ea typeface="+mn-ea"/>
              <a:cs typeface="+mn-cs"/>
            </a:rPr>
            <a:t>Teil II-A: Querschnittsziel Nachhaltige Entwicklung</a:t>
          </a:r>
        </a:p>
        <a:p>
          <a:r>
            <a:rPr lang="de-DE" sz="1100" b="0" baseline="0">
              <a:solidFill>
                <a:schemeClr val="dk1"/>
              </a:solidFill>
              <a:effectLst/>
              <a:latin typeface="+mn-lt"/>
              <a:ea typeface="+mn-ea"/>
              <a:cs typeface="+mn-cs"/>
            </a:rPr>
            <a:t>	Investive Projekte:  Fragen zu direkten und zu indirekten Umweltwirkungen, d.h. Fragen  Nr. 1 bis 11</a:t>
          </a: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p>
        <a:p>
          <a:r>
            <a:rPr lang="de-DE" sz="1100" b="0" baseline="0">
              <a:solidFill>
                <a:schemeClr val="dk1"/>
              </a:solidFill>
              <a:effectLst/>
              <a:latin typeface="+mn-lt"/>
              <a:ea typeface="+mn-ea"/>
              <a:cs typeface="+mn-cs"/>
            </a:rPr>
            <a:t>Teil II-B.1:  Querschnittsziel Chancengleichheit und Nichdiskriminierung </a:t>
          </a:r>
        </a:p>
        <a:p>
          <a:r>
            <a:rPr lang="de-DE" sz="1100" b="0" baseline="0">
              <a:solidFill>
                <a:schemeClr val="dk1"/>
              </a:solidFill>
              <a:effectLst/>
              <a:latin typeface="+mn-lt"/>
              <a:ea typeface="+mn-ea"/>
              <a:cs typeface="+mn-cs"/>
            </a:rPr>
            <a:t>Teil II-B.2: Querschnittsziel Gleichstellung von Männern und Frauen</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p>
        <a:p>
          <a:endParaRPr lang="de-DE" sz="1100" b="0">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im Auswertungsformular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im</a:t>
          </a:r>
          <a:r>
            <a:rPr lang="de-DE" sz="1100" baseline="0">
              <a:solidFill>
                <a:schemeClr val="dk1"/>
              </a:solidFill>
              <a:effectLst/>
              <a:latin typeface="+mn-lt"/>
              <a:ea typeface="+mn-ea"/>
              <a:cs typeface="+mn-cs"/>
            </a:rPr>
            <a:t> Aus</a:t>
          </a:r>
          <a:r>
            <a:rPr lang="de-DE" sz="1100">
              <a:solidFill>
                <a:schemeClr val="dk1"/>
              </a:solidFill>
              <a:effectLst/>
              <a:latin typeface="+mn-lt"/>
              <a:ea typeface="+mn-ea"/>
              <a:cs typeface="+mn-cs"/>
            </a:rPr>
            <a:t>wertungsformular für die L-Bank enthalten (dort ausgeblendet)</a:t>
          </a: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25</xdr:col>
          <xdr:colOff>142875</xdr:colOff>
          <xdr:row>39</xdr:row>
          <xdr:rowOff>0</xdr:rowOff>
        </xdr:from>
        <xdr:to>
          <xdr:col>26</xdr:col>
          <xdr:colOff>142875</xdr:colOff>
          <xdr:row>39</xdr:row>
          <xdr:rowOff>0</xdr:rowOff>
        </xdr:to>
        <xdr:sp macro="" textlink="">
          <xdr:nvSpPr>
            <xdr:cNvPr id="1614" name="Option Button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0</xdr:rowOff>
        </xdr:from>
        <xdr:to>
          <xdr:col>28</xdr:col>
          <xdr:colOff>161925</xdr:colOff>
          <xdr:row>41</xdr:row>
          <xdr:rowOff>180975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40</xdr:row>
          <xdr:rowOff>0</xdr:rowOff>
        </xdr:from>
        <xdr:to>
          <xdr:col>26</xdr:col>
          <xdr:colOff>142875</xdr:colOff>
          <xdr:row>40</xdr:row>
          <xdr:rowOff>190500</xdr:rowOff>
        </xdr:to>
        <xdr:sp macro="" textlink="">
          <xdr:nvSpPr>
            <xdr:cNvPr id="1625" name="Option Button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19050</xdr:rowOff>
        </xdr:from>
        <xdr:to>
          <xdr:col>26</xdr:col>
          <xdr:colOff>190500</xdr:colOff>
          <xdr:row>41</xdr:row>
          <xdr:rowOff>190500</xdr:rowOff>
        </xdr:to>
        <xdr:sp macro="" textlink="">
          <xdr:nvSpPr>
            <xdr:cNvPr id="1626" name="Option Button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0</xdr:colOff>
          <xdr:row>35</xdr:row>
          <xdr:rowOff>0</xdr:rowOff>
        </xdr:to>
        <xdr:sp macro="" textlink="">
          <xdr:nvSpPr>
            <xdr:cNvPr id="1630" name="Group Box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0</xdr:rowOff>
        </xdr:from>
        <xdr:to>
          <xdr:col>26</xdr:col>
          <xdr:colOff>228600</xdr:colOff>
          <xdr:row>43</xdr:row>
          <xdr:rowOff>0</xdr:rowOff>
        </xdr:to>
        <xdr:sp macro="" textlink="">
          <xdr:nvSpPr>
            <xdr:cNvPr id="1631" name="Option Button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43</xdr:row>
          <xdr:rowOff>0</xdr:rowOff>
        </xdr:from>
        <xdr:to>
          <xdr:col>26</xdr:col>
          <xdr:colOff>228600</xdr:colOff>
          <xdr:row>44</xdr:row>
          <xdr:rowOff>0</xdr:rowOff>
        </xdr:to>
        <xdr:sp macro="" textlink="">
          <xdr:nvSpPr>
            <xdr:cNvPr id="1639" name="Option Button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44</xdr:row>
          <xdr:rowOff>0</xdr:rowOff>
        </xdr:from>
        <xdr:to>
          <xdr:col>26</xdr:col>
          <xdr:colOff>228600</xdr:colOff>
          <xdr:row>45</xdr:row>
          <xdr:rowOff>9525</xdr:rowOff>
        </xdr:to>
        <xdr:sp macro="" textlink="">
          <xdr:nvSpPr>
            <xdr:cNvPr id="1640" name="Option Button 616" hidden="1">
              <a:extLst>
                <a:ext uri="{63B3BB69-23CF-44E3-9099-C40C66FF867C}">
                  <a14:compatExt spid="_x0000_s1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0</xdr:rowOff>
        </xdr:from>
        <xdr:to>
          <xdr:col>26</xdr:col>
          <xdr:colOff>228600</xdr:colOff>
          <xdr:row>46</xdr:row>
          <xdr:rowOff>9525</xdr:rowOff>
        </xdr:to>
        <xdr:sp macro="" textlink="">
          <xdr:nvSpPr>
            <xdr:cNvPr id="1641" name="Option Button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46</xdr:row>
          <xdr:rowOff>0</xdr:rowOff>
        </xdr:from>
        <xdr:to>
          <xdr:col>26</xdr:col>
          <xdr:colOff>228600</xdr:colOff>
          <xdr:row>47</xdr:row>
          <xdr:rowOff>0</xdr:rowOff>
        </xdr:to>
        <xdr:sp macro="" textlink="">
          <xdr:nvSpPr>
            <xdr:cNvPr id="1642" name="Option Button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47</xdr:row>
          <xdr:rowOff>0</xdr:rowOff>
        </xdr:from>
        <xdr:to>
          <xdr:col>26</xdr:col>
          <xdr:colOff>228600</xdr:colOff>
          <xdr:row>48</xdr:row>
          <xdr:rowOff>0</xdr:rowOff>
        </xdr:to>
        <xdr:sp macro="" textlink="">
          <xdr:nvSpPr>
            <xdr:cNvPr id="1643" name="Option Button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48</xdr:row>
          <xdr:rowOff>0</xdr:rowOff>
        </xdr:from>
        <xdr:to>
          <xdr:col>26</xdr:col>
          <xdr:colOff>228600</xdr:colOff>
          <xdr:row>49</xdr:row>
          <xdr:rowOff>9525</xdr:rowOff>
        </xdr:to>
        <xdr:sp macro="" textlink="">
          <xdr:nvSpPr>
            <xdr:cNvPr id="1644" name="Option Button 620" hidden="1">
              <a:extLst>
                <a:ext uri="{63B3BB69-23CF-44E3-9099-C40C66FF867C}">
                  <a14:compatExt spid="_x0000_s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0</xdr:rowOff>
        </xdr:from>
        <xdr:to>
          <xdr:col>26</xdr:col>
          <xdr:colOff>133350</xdr:colOff>
          <xdr:row>50</xdr:row>
          <xdr:rowOff>0</xdr:rowOff>
        </xdr:to>
        <xdr:sp macro="" textlink="">
          <xdr:nvSpPr>
            <xdr:cNvPr id="1645" name="Option Button 621" hidden="1">
              <a:extLst>
                <a:ext uri="{63B3BB69-23CF-44E3-9099-C40C66FF867C}">
                  <a14:compatExt spid="_x0000_s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50</xdr:row>
          <xdr:rowOff>0</xdr:rowOff>
        </xdr:from>
        <xdr:to>
          <xdr:col>26</xdr:col>
          <xdr:colOff>228600</xdr:colOff>
          <xdr:row>51</xdr:row>
          <xdr:rowOff>9525</xdr:rowOff>
        </xdr:to>
        <xdr:sp macro="" textlink="">
          <xdr:nvSpPr>
            <xdr:cNvPr id="1646" name="Option Button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0</xdr:rowOff>
        </xdr:from>
        <xdr:to>
          <xdr:col>26</xdr:col>
          <xdr:colOff>228600</xdr:colOff>
          <xdr:row>52</xdr:row>
          <xdr:rowOff>0</xdr:rowOff>
        </xdr:to>
        <xdr:sp macro="" textlink="">
          <xdr:nvSpPr>
            <xdr:cNvPr id="1647" name="Option Button 623" hidden="1">
              <a:extLst>
                <a:ext uri="{63B3BB69-23CF-44E3-9099-C40C66FF867C}">
                  <a14:compatExt spid="_x0000_s16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0</xdr:rowOff>
        </xdr:from>
        <xdr:to>
          <xdr:col>28</xdr:col>
          <xdr:colOff>161925</xdr:colOff>
          <xdr:row>43</xdr:row>
          <xdr:rowOff>180975</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0</xdr:rowOff>
        </xdr:from>
        <xdr:to>
          <xdr:col>28</xdr:col>
          <xdr:colOff>161925</xdr:colOff>
          <xdr:row>42</xdr:row>
          <xdr:rowOff>180975</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51</xdr:row>
          <xdr:rowOff>0</xdr:rowOff>
        </xdr:from>
        <xdr:to>
          <xdr:col>28</xdr:col>
          <xdr:colOff>161925</xdr:colOff>
          <xdr:row>51</xdr:row>
          <xdr:rowOff>180975</xdr:rowOff>
        </xdr:to>
        <xdr:sp macro="" textlink="">
          <xdr:nvSpPr>
            <xdr:cNvPr id="1652" name="Check Box 628" hidden="1">
              <a:extLst>
                <a:ext uri="{63B3BB69-23CF-44E3-9099-C40C66FF867C}">
                  <a14:compatExt spid="_x0000_s1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190500</xdr:rowOff>
        </xdr:from>
        <xdr:to>
          <xdr:col>28</xdr:col>
          <xdr:colOff>161925</xdr:colOff>
          <xdr:row>44</xdr:row>
          <xdr:rowOff>171450</xdr:rowOff>
        </xdr:to>
        <xdr:sp macro="" textlink="">
          <xdr:nvSpPr>
            <xdr:cNvPr id="1653" name="Check Box 629" hidden="1">
              <a:extLst>
                <a:ext uri="{63B3BB69-23CF-44E3-9099-C40C66FF867C}">
                  <a14:compatExt spid="_x0000_s1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48</xdr:row>
          <xdr:rowOff>0</xdr:rowOff>
        </xdr:from>
        <xdr:to>
          <xdr:col>28</xdr:col>
          <xdr:colOff>161925</xdr:colOff>
          <xdr:row>48</xdr:row>
          <xdr:rowOff>180975</xdr:rowOff>
        </xdr:to>
        <xdr:sp macro="" textlink="">
          <xdr:nvSpPr>
            <xdr:cNvPr id="1654" name="Check Box 630" hidden="1">
              <a:extLst>
                <a:ext uri="{63B3BB69-23CF-44E3-9099-C40C66FF867C}">
                  <a14:compatExt spid="_x0000_s1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171450</xdr:rowOff>
        </xdr:from>
        <xdr:to>
          <xdr:col>28</xdr:col>
          <xdr:colOff>161925</xdr:colOff>
          <xdr:row>46</xdr:row>
          <xdr:rowOff>9525</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46</xdr:row>
          <xdr:rowOff>0</xdr:rowOff>
        </xdr:from>
        <xdr:to>
          <xdr:col>28</xdr:col>
          <xdr:colOff>161925</xdr:colOff>
          <xdr:row>46</xdr:row>
          <xdr:rowOff>180975</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0</xdr:rowOff>
        </xdr:from>
        <xdr:to>
          <xdr:col>28</xdr:col>
          <xdr:colOff>161925</xdr:colOff>
          <xdr:row>47</xdr:row>
          <xdr:rowOff>180975</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0</xdr:rowOff>
        </xdr:from>
        <xdr:to>
          <xdr:col>28</xdr:col>
          <xdr:colOff>161925</xdr:colOff>
          <xdr:row>49</xdr:row>
          <xdr:rowOff>180975</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190500</xdr:rowOff>
        </xdr:from>
        <xdr:to>
          <xdr:col>28</xdr:col>
          <xdr:colOff>85725</xdr:colOff>
          <xdr:row>50</xdr:row>
          <xdr:rowOff>190500</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27</xdr:col>
          <xdr:colOff>0</xdr:colOff>
          <xdr:row>52</xdr:row>
          <xdr:rowOff>0</xdr:rowOff>
        </xdr:to>
        <xdr:sp macro="" textlink="">
          <xdr:nvSpPr>
            <xdr:cNvPr id="1661" name="Group Box 637" hidden="1">
              <a:extLst>
                <a:ext uri="{63B3BB69-23CF-44E3-9099-C40C66FF867C}">
                  <a14:compatExt spid="_x0000_s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0</xdr:colOff>
          <xdr:row>35</xdr:row>
          <xdr:rowOff>0</xdr:rowOff>
        </xdr:to>
        <xdr:sp macro="" textlink="">
          <xdr:nvSpPr>
            <xdr:cNvPr id="1665" name="Group Box 641" hidden="1">
              <a:extLst>
                <a:ext uri="{63B3BB69-23CF-44E3-9099-C40C66FF867C}">
                  <a14:compatExt spid="_x0000_s1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43</xdr:col>
          <xdr:colOff>104775</xdr:colOff>
          <xdr:row>33</xdr:row>
          <xdr:rowOff>0</xdr:rowOff>
        </xdr:to>
        <xdr:sp macro="" textlink="">
          <xdr:nvSpPr>
            <xdr:cNvPr id="1666" name="Check Box 642" hidden="1">
              <a:extLst>
                <a:ext uri="{63B3BB69-23CF-44E3-9099-C40C66FF867C}">
                  <a14:compatExt spid="_x0000_s1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43</xdr:col>
          <xdr:colOff>95250</xdr:colOff>
          <xdr:row>34</xdr:row>
          <xdr:rowOff>0</xdr:rowOff>
        </xdr:to>
        <xdr:sp macro="" textlink="">
          <xdr:nvSpPr>
            <xdr:cNvPr id="1667" name="Check Box 643" hidden="1">
              <a:extLst>
                <a:ext uri="{63B3BB69-23CF-44E3-9099-C40C66FF867C}">
                  <a14:compatExt spid="_x0000_s1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9525</xdr:rowOff>
        </xdr:from>
        <xdr:to>
          <xdr:col>43</xdr:col>
          <xdr:colOff>28575</xdr:colOff>
          <xdr:row>34</xdr:row>
          <xdr:rowOff>190500</xdr:rowOff>
        </xdr:to>
        <xdr:sp macro="" textlink="">
          <xdr:nvSpPr>
            <xdr:cNvPr id="1668" name="Check Box 644" hidden="1">
              <a:extLst>
                <a:ext uri="{63B3BB69-23CF-44E3-9099-C40C66FF867C}">
                  <a14:compatExt spid="_x0000_s1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19050</xdr:rowOff>
        </xdr:from>
        <xdr:to>
          <xdr:col>29</xdr:col>
          <xdr:colOff>0</xdr:colOff>
          <xdr:row>36</xdr:row>
          <xdr:rowOff>0</xdr:rowOff>
        </xdr:to>
        <xdr:sp macro="" textlink="">
          <xdr:nvSpPr>
            <xdr:cNvPr id="1670" name="Check Box 646" hidden="1">
              <a:extLst>
                <a:ext uri="{63B3BB69-23CF-44E3-9099-C40C66FF867C}">
                  <a14:compatExt spid="_x0000_s1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335</xdr:row>
          <xdr:rowOff>123825</xdr:rowOff>
        </xdr:from>
        <xdr:to>
          <xdr:col>29</xdr:col>
          <xdr:colOff>0</xdr:colOff>
          <xdr:row>335</xdr:row>
          <xdr:rowOff>381000</xdr:rowOff>
        </xdr:to>
        <xdr:sp macro="" textlink="">
          <xdr:nvSpPr>
            <xdr:cNvPr id="1671" name="Check Box 647" hidden="1">
              <a:extLst>
                <a:ext uri="{63B3BB69-23CF-44E3-9099-C40C66FF867C}">
                  <a14:compatExt spid="_x0000_s167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302076</xdr:colOff>
      <xdr:row>0</xdr:row>
      <xdr:rowOff>152400</xdr:rowOff>
    </xdr:from>
    <xdr:to>
      <xdr:col>8</xdr:col>
      <xdr:colOff>326569</xdr:colOff>
      <xdr:row>10</xdr:row>
      <xdr:rowOff>19050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076" y="152400"/>
          <a:ext cx="8719457" cy="1499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eur-lex.europa.eu/LexUriServ/LexUriServ.do?uri=COM:2012:0341:FIN:DE:PDF"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87" Type="http://schemas.openxmlformats.org/officeDocument/2006/relationships/ctrlProp" Target="../ctrlProps/ctrlProp78.xml"/><Relationship Id="rId102" Type="http://schemas.openxmlformats.org/officeDocument/2006/relationships/ctrlProp" Target="../ctrlProps/ctrlProp93.xml"/><Relationship Id="rId5" Type="http://schemas.openxmlformats.org/officeDocument/2006/relationships/hyperlink" Target="http://www.efre-bw.de/wp-content/uploads/2015/03/Regelungen-und-Hilfestellungen-zu-Informations-und-Kommunikationspflichten_Stand17.07.2015.pdf" TargetMode="External"/><Relationship Id="rId61" Type="http://schemas.openxmlformats.org/officeDocument/2006/relationships/ctrlProp" Target="../ctrlProps/ctrlProp52.xml"/><Relationship Id="rId82" Type="http://schemas.openxmlformats.org/officeDocument/2006/relationships/ctrlProp" Target="../ctrlProps/ctrlProp73.xml"/><Relationship Id="rId90" Type="http://schemas.openxmlformats.org/officeDocument/2006/relationships/ctrlProp" Target="../ctrlProps/ctrlProp81.xml"/><Relationship Id="rId95" Type="http://schemas.openxmlformats.org/officeDocument/2006/relationships/ctrlProp" Target="../ctrlProps/ctrlProp86.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85" Type="http://schemas.openxmlformats.org/officeDocument/2006/relationships/ctrlProp" Target="../ctrlProps/ctrlProp76.xml"/><Relationship Id="rId93" Type="http://schemas.openxmlformats.org/officeDocument/2006/relationships/ctrlProp" Target="../ctrlProps/ctrlProp84.xml"/><Relationship Id="rId98" Type="http://schemas.openxmlformats.org/officeDocument/2006/relationships/ctrlProp" Target="../ctrlProps/ctrlProp89.xml"/><Relationship Id="rId3" Type="http://schemas.openxmlformats.org/officeDocument/2006/relationships/hyperlink" Target="http://www.efre-bw.de/wp-content/uploads/2015/03/EFRE_-_Operationelles_Programm_BW_2014-2020.pdf"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103" Type="http://schemas.openxmlformats.org/officeDocument/2006/relationships/ctrlProp" Target="../ctrlProps/ctrlProp94.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 Type="http://schemas.openxmlformats.org/officeDocument/2006/relationships/hyperlink" Target="http://www.emas.de/" TargetMode="External"/><Relationship Id="rId6" Type="http://schemas.openxmlformats.org/officeDocument/2006/relationships/hyperlink" Target="http://www.deutscher-nachhaltigkeitskodex.de/de/startseite.html"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483"/>
  <sheetViews>
    <sheetView showGridLines="0" tabSelected="1" zoomScaleNormal="100" zoomScaleSheetLayoutView="100" workbookViewId="0">
      <selection activeCell="A8" sqref="A8:AC8"/>
    </sheetView>
  </sheetViews>
  <sheetFormatPr baseColWidth="10" defaultColWidth="10.75" defaultRowHeight="14.25" x14ac:dyDescent="0.2"/>
  <cols>
    <col min="1" max="3" width="3.125" style="124" customWidth="1"/>
    <col min="4" max="5" width="3.375" style="124" customWidth="1"/>
    <col min="6" max="6" width="3.125" style="124" customWidth="1"/>
    <col min="7" max="7" width="4.125" style="124" customWidth="1"/>
    <col min="8" max="8" width="3.5" style="124" customWidth="1"/>
    <col min="9" max="9" width="3.75" style="124" customWidth="1"/>
    <col min="10" max="10" width="2.375" style="124" customWidth="1"/>
    <col min="11" max="11" width="3.125" style="124" hidden="1" customWidth="1"/>
    <col min="12" max="12" width="3.875" style="124" customWidth="1"/>
    <col min="13" max="15" width="3.125" style="124" customWidth="1"/>
    <col min="16" max="16" width="2.875" style="124" customWidth="1"/>
    <col min="17" max="20" width="3.125" style="124" customWidth="1"/>
    <col min="21" max="21" width="3" style="124" customWidth="1"/>
    <col min="22" max="28" width="3.125" style="124" customWidth="1"/>
    <col min="29" max="29" width="3.125" style="125" customWidth="1"/>
    <col min="30" max="30" width="10.75" style="261" hidden="1" customWidth="1"/>
    <col min="31" max="31" width="14.5" style="124" hidden="1" customWidth="1"/>
    <col min="32" max="32" width="20.75" style="124" hidden="1" customWidth="1"/>
    <col min="33" max="33" width="15.75" style="124" hidden="1" customWidth="1"/>
    <col min="34" max="34" width="18.625" style="124" hidden="1" customWidth="1"/>
    <col min="35" max="35" width="11.5" style="124" hidden="1" customWidth="1"/>
    <col min="36" max="36" width="12.375" style="124" hidden="1" customWidth="1"/>
    <col min="37" max="37" width="13.25" style="124" hidden="1" customWidth="1"/>
    <col min="38" max="38" width="14" style="124" hidden="1" customWidth="1"/>
    <col min="39" max="39" width="12.75" style="124" hidden="1" customWidth="1"/>
    <col min="40" max="43" width="10.75" style="124" hidden="1" customWidth="1"/>
    <col min="44" max="44" width="10.75" style="124" customWidth="1"/>
    <col min="45" max="16384" width="10.75" style="124"/>
  </cols>
  <sheetData>
    <row r="1" spans="1:36" ht="15" x14ac:dyDescent="0.25">
      <c r="AE1" s="287"/>
      <c r="AF1" s="270"/>
      <c r="AG1" s="271"/>
      <c r="AH1" s="271"/>
      <c r="AI1" s="271"/>
      <c r="AJ1" s="271"/>
    </row>
    <row r="2" spans="1:36" x14ac:dyDescent="0.2">
      <c r="AD2" s="124"/>
      <c r="AE2" s="270"/>
      <c r="AF2" s="270"/>
    </row>
    <row r="4" spans="1:36" x14ac:dyDescent="0.2">
      <c r="AE4" s="125"/>
    </row>
    <row r="8" spans="1:36" ht="15.75" x14ac:dyDescent="0.25">
      <c r="A8" s="550" t="s">
        <v>0</v>
      </c>
      <c r="B8" s="550"/>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E8" s="262"/>
    </row>
    <row r="9" spans="1:36" ht="15.75" x14ac:dyDescent="0.2">
      <c r="A9" s="563" t="s">
        <v>326</v>
      </c>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563"/>
      <c r="AC9" s="563"/>
    </row>
    <row r="10" spans="1:36" ht="15" x14ac:dyDescent="0.2">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365" t="s">
        <v>335</v>
      </c>
      <c r="AF10" s="263"/>
    </row>
    <row r="11" spans="1:36" ht="5.25" customHeight="1" x14ac:dyDescent="0.2">
      <c r="AF11" s="263"/>
    </row>
    <row r="12" spans="1:36" ht="93" customHeight="1" x14ac:dyDescent="0.25">
      <c r="A12" s="561" t="s">
        <v>334</v>
      </c>
      <c r="B12" s="561"/>
      <c r="C12" s="561"/>
      <c r="D12" s="561"/>
      <c r="E12" s="561"/>
      <c r="F12" s="561"/>
      <c r="G12" s="561"/>
      <c r="H12" s="561"/>
      <c r="I12" s="561"/>
      <c r="J12" s="561"/>
      <c r="K12" s="561"/>
      <c r="L12" s="561"/>
      <c r="M12" s="561"/>
      <c r="N12" s="561"/>
      <c r="O12" s="561"/>
      <c r="P12" s="561"/>
      <c r="Q12" s="562"/>
      <c r="R12" s="562"/>
      <c r="S12" s="562"/>
      <c r="T12" s="562"/>
      <c r="U12" s="562"/>
      <c r="V12" s="562"/>
      <c r="W12" s="562"/>
      <c r="X12" s="562"/>
      <c r="Y12" s="562"/>
      <c r="Z12" s="562"/>
      <c r="AA12" s="562"/>
      <c r="AB12" s="562"/>
      <c r="AC12" s="562"/>
      <c r="AF12" s="285"/>
    </row>
    <row r="13" spans="1:36" s="357" customFormat="1" ht="13.5" customHeight="1" x14ac:dyDescent="0.25">
      <c r="A13" s="375"/>
      <c r="B13" s="375"/>
      <c r="C13" s="375"/>
      <c r="D13" s="375"/>
      <c r="E13" s="375"/>
      <c r="F13" s="375"/>
      <c r="G13" s="375"/>
      <c r="H13" s="375"/>
      <c r="I13" s="375"/>
      <c r="J13" s="375"/>
      <c r="K13" s="375"/>
      <c r="L13" s="375"/>
      <c r="M13" s="375"/>
      <c r="N13" s="375"/>
      <c r="O13" s="375"/>
      <c r="P13" s="375"/>
      <c r="Q13" s="376"/>
      <c r="R13" s="376"/>
      <c r="S13" s="376"/>
      <c r="T13" s="376"/>
      <c r="U13" s="376"/>
      <c r="V13" s="376"/>
      <c r="W13" s="376"/>
      <c r="X13" s="376"/>
      <c r="Y13" s="376"/>
      <c r="Z13" s="376"/>
      <c r="AA13" s="376"/>
      <c r="AB13" s="376"/>
      <c r="AC13" s="376"/>
      <c r="AD13" s="261"/>
      <c r="AF13" s="285"/>
    </row>
    <row r="14" spans="1:36" ht="15" x14ac:dyDescent="0.2">
      <c r="A14" s="568" t="s">
        <v>327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E14" s="272"/>
    </row>
    <row r="15" spans="1:36" s="266" customFormat="1" ht="99" customHeight="1" x14ac:dyDescent="0.2">
      <c r="A15" s="520" t="s">
        <v>1</v>
      </c>
      <c r="B15" s="521"/>
      <c r="C15" s="521"/>
      <c r="D15" s="398" t="s">
        <v>359</v>
      </c>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9"/>
      <c r="AD15" s="265"/>
      <c r="AE15" s="124"/>
      <c r="AF15" s="264"/>
    </row>
    <row r="16" spans="1:36" s="266" customFormat="1" ht="19.5" customHeight="1" x14ac:dyDescent="0.2">
      <c r="A16" s="522"/>
      <c r="B16" s="523"/>
      <c r="C16" s="523"/>
      <c r="D16" s="286" t="s">
        <v>277</v>
      </c>
      <c r="E16" s="371"/>
      <c r="F16" s="371"/>
      <c r="G16" s="371"/>
      <c r="H16" s="371"/>
      <c r="I16" s="371"/>
      <c r="J16" s="371"/>
      <c r="K16" s="127"/>
      <c r="L16" s="128"/>
      <c r="M16" s="371"/>
      <c r="N16" s="371"/>
      <c r="O16" s="371"/>
      <c r="P16" s="371"/>
      <c r="Q16" s="371"/>
      <c r="R16" s="371"/>
      <c r="S16" s="371"/>
      <c r="T16" s="371"/>
      <c r="U16" s="371"/>
      <c r="V16" s="371"/>
      <c r="W16" s="371"/>
      <c r="X16" s="371"/>
      <c r="Y16" s="371"/>
      <c r="Z16" s="371"/>
      <c r="AA16" s="371"/>
      <c r="AB16" s="371"/>
      <c r="AC16" s="372"/>
      <c r="AD16" s="265"/>
    </row>
    <row r="17" spans="1:34" s="266" customFormat="1" ht="111" customHeight="1" x14ac:dyDescent="0.2">
      <c r="A17" s="522"/>
      <c r="B17" s="523"/>
      <c r="C17" s="523"/>
      <c r="D17" s="371"/>
      <c r="E17" s="564" t="s">
        <v>278</v>
      </c>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5"/>
      <c r="AD17" s="265"/>
    </row>
    <row r="18" spans="1:34" s="266" customFormat="1" ht="134.25" customHeight="1" x14ac:dyDescent="0.2">
      <c r="A18" s="522"/>
      <c r="B18" s="523"/>
      <c r="C18" s="523"/>
      <c r="D18" s="566" t="s">
        <v>353</v>
      </c>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7"/>
      <c r="AD18" s="265"/>
      <c r="AE18" s="363" t="s">
        <v>312</v>
      </c>
    </row>
    <row r="19" spans="1:34" ht="12" customHeight="1" x14ac:dyDescent="0.2">
      <c r="A19" s="524"/>
      <c r="B19" s="525"/>
      <c r="C19" s="525"/>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18"/>
      <c r="AC19" s="519"/>
    </row>
    <row r="20" spans="1:34" ht="32.25" customHeight="1" x14ac:dyDescent="0.2">
      <c r="A20" s="529" t="s">
        <v>121</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row>
    <row r="21" spans="1:34" ht="15" customHeight="1" x14ac:dyDescent="0.2">
      <c r="A21" s="530"/>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2"/>
    </row>
    <row r="22" spans="1:34" s="357" customFormat="1" ht="32.25" customHeight="1" x14ac:dyDescent="0.2">
      <c r="A22" s="511" t="s">
        <v>108</v>
      </c>
      <c r="B22" s="511"/>
      <c r="C22" s="511"/>
      <c r="D22" s="511"/>
      <c r="E22" s="511"/>
      <c r="F22" s="511"/>
      <c r="G22" s="511"/>
      <c r="H22" s="511"/>
      <c r="I22" s="511"/>
      <c r="J22" s="511"/>
      <c r="K22" s="511"/>
      <c r="L22" s="511"/>
      <c r="M22" s="511"/>
      <c r="N22" s="511"/>
      <c r="O22" s="511"/>
      <c r="P22" s="511"/>
      <c r="Q22" s="512"/>
      <c r="R22" s="512"/>
      <c r="S22" s="512"/>
      <c r="T22" s="512"/>
      <c r="U22" s="512"/>
      <c r="V22" s="512"/>
      <c r="W22" s="512"/>
      <c r="X22" s="512"/>
      <c r="Y22" s="512"/>
      <c r="Z22" s="512"/>
      <c r="AA22" s="512"/>
      <c r="AB22" s="512"/>
      <c r="AC22" s="512"/>
      <c r="AD22" s="261"/>
    </row>
    <row r="23" spans="1:34" s="357" customFormat="1" ht="15" customHeight="1" x14ac:dyDescent="0.2">
      <c r="A23" s="418"/>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20"/>
      <c r="AD23" s="261"/>
    </row>
    <row r="24" spans="1:34" ht="60.75" customHeight="1" x14ac:dyDescent="0.2">
      <c r="A24" s="129"/>
      <c r="B24" s="129"/>
      <c r="C24" s="129"/>
      <c r="D24" s="129"/>
      <c r="E24" s="129"/>
      <c r="F24" s="129"/>
    </row>
    <row r="25" spans="1:34" s="206" customFormat="1" ht="26.25" customHeight="1" x14ac:dyDescent="0.2">
      <c r="A25" s="528" t="s">
        <v>361</v>
      </c>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265"/>
    </row>
    <row r="26" spans="1:34" ht="45.75" customHeight="1" x14ac:dyDescent="0.2">
      <c r="A26" s="449" t="s">
        <v>109</v>
      </c>
      <c r="B26" s="449"/>
      <c r="C26" s="449"/>
      <c r="D26" s="449"/>
      <c r="E26" s="449"/>
      <c r="F26" s="449"/>
      <c r="G26" s="449"/>
      <c r="H26" s="449"/>
      <c r="I26" s="449"/>
      <c r="J26" s="449"/>
      <c r="K26" s="449"/>
      <c r="L26" s="449"/>
      <c r="M26" s="449"/>
      <c r="N26" s="449"/>
      <c r="O26" s="449"/>
      <c r="P26" s="449"/>
      <c r="Q26" s="513"/>
      <c r="R26" s="513"/>
      <c r="S26" s="513"/>
      <c r="T26" s="513"/>
      <c r="U26" s="513"/>
      <c r="V26" s="513"/>
      <c r="W26" s="513"/>
      <c r="X26" s="513"/>
      <c r="Y26" s="513"/>
      <c r="Z26" s="513"/>
      <c r="AA26" s="513"/>
      <c r="AB26" s="513"/>
      <c r="AC26" s="513"/>
      <c r="AF26" s="552"/>
      <c r="AG26" s="552"/>
    </row>
    <row r="27" spans="1:34" ht="30" customHeight="1" x14ac:dyDescent="0.2">
      <c r="A27" s="418"/>
      <c r="B27" s="419"/>
      <c r="C27" s="419"/>
      <c r="D27" s="419"/>
      <c r="E27" s="419"/>
      <c r="F27" s="419"/>
      <c r="G27" s="419"/>
      <c r="H27" s="420"/>
      <c r="I27" s="130"/>
      <c r="J27" s="418"/>
      <c r="K27" s="419"/>
      <c r="L27" s="419"/>
      <c r="M27" s="419"/>
      <c r="N27" s="419"/>
      <c r="O27" s="419"/>
      <c r="P27" s="419"/>
      <c r="Q27" s="419"/>
      <c r="R27" s="420"/>
      <c r="S27" s="131"/>
      <c r="T27" s="418"/>
      <c r="U27" s="419"/>
      <c r="V27" s="419"/>
      <c r="W27" s="419"/>
      <c r="X27" s="419"/>
      <c r="Y27" s="419"/>
      <c r="Z27" s="419"/>
      <c r="AA27" s="419"/>
      <c r="AB27" s="419"/>
      <c r="AC27" s="420"/>
    </row>
    <row r="28" spans="1:34" x14ac:dyDescent="0.2">
      <c r="A28" s="132" t="s">
        <v>2</v>
      </c>
      <c r="B28" s="132"/>
      <c r="C28" s="132"/>
      <c r="D28" s="132"/>
      <c r="E28" s="132"/>
      <c r="F28" s="132"/>
      <c r="G28" s="132"/>
      <c r="H28" s="132"/>
      <c r="I28" s="132"/>
      <c r="J28" s="132" t="s">
        <v>3</v>
      </c>
      <c r="K28" s="132"/>
      <c r="L28" s="132"/>
      <c r="M28" s="132"/>
      <c r="N28" s="132"/>
      <c r="O28" s="132"/>
      <c r="P28" s="132"/>
      <c r="Q28" s="133"/>
      <c r="T28" s="124" t="s">
        <v>4</v>
      </c>
    </row>
    <row r="30" spans="1:34" ht="16.5" customHeight="1" x14ac:dyDescent="0.2">
      <c r="AE30" s="288" t="s">
        <v>305</v>
      </c>
      <c r="AF30" s="289"/>
    </row>
    <row r="31" spans="1:34" ht="29.25" customHeight="1" x14ac:dyDescent="0.2">
      <c r="A31" s="572" t="s">
        <v>77</v>
      </c>
      <c r="B31" s="572"/>
      <c r="C31" s="572"/>
      <c r="D31" s="572"/>
      <c r="E31" s="572"/>
      <c r="F31" s="572"/>
      <c r="G31" s="572"/>
      <c r="H31" s="572"/>
      <c r="I31" s="572"/>
      <c r="J31" s="572"/>
      <c r="K31" s="572"/>
      <c r="L31" s="572"/>
      <c r="M31" s="572"/>
      <c r="N31" s="572"/>
      <c r="O31" s="572"/>
      <c r="P31" s="572"/>
      <c r="Q31" s="513"/>
      <c r="R31" s="513"/>
      <c r="S31" s="513"/>
      <c r="T31" s="513"/>
      <c r="U31" s="513"/>
      <c r="V31" s="513"/>
      <c r="W31" s="513"/>
      <c r="X31" s="513"/>
      <c r="Y31" s="513"/>
      <c r="Z31" s="513"/>
      <c r="AA31" s="513"/>
      <c r="AB31" s="513"/>
      <c r="AC31" s="513"/>
      <c r="AE31" s="296" t="s">
        <v>210</v>
      </c>
      <c r="AF31" s="547"/>
      <c r="AG31" s="548"/>
      <c r="AH31" s="548"/>
    </row>
    <row r="32" spans="1:34" ht="15" customHeight="1" x14ac:dyDescent="0.2">
      <c r="A32" s="492" t="s">
        <v>348</v>
      </c>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542" t="s">
        <v>302</v>
      </c>
      <c r="AB32" s="542"/>
      <c r="AE32" s="289" t="s">
        <v>309</v>
      </c>
    </row>
    <row r="33" spans="1:36" ht="16.350000000000001" customHeight="1" x14ac:dyDescent="0.2">
      <c r="A33" s="379" t="s">
        <v>337</v>
      </c>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5"/>
      <c r="Z33" s="135"/>
      <c r="AA33" s="546" t="s">
        <v>210</v>
      </c>
      <c r="AB33" s="546"/>
      <c r="AC33" s="149"/>
      <c r="AD33" s="4"/>
      <c r="AE33" s="380" t="b">
        <v>0</v>
      </c>
      <c r="AF33" s="124" t="str">
        <f>IF(AE33=TRUE,1,"")</f>
        <v/>
      </c>
    </row>
    <row r="34" spans="1:36" ht="16.350000000000001" customHeight="1" x14ac:dyDescent="0.2">
      <c r="A34" s="378" t="s">
        <v>338</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5"/>
      <c r="Z34" s="135"/>
      <c r="AA34" s="546"/>
      <c r="AB34" s="546"/>
      <c r="AC34" s="149"/>
      <c r="AD34" s="274"/>
      <c r="AE34" s="381" t="b">
        <v>0</v>
      </c>
      <c r="AF34" s="357" t="str">
        <f t="shared" ref="AF34:AF36" si="0">IF(AE34=TRUE,1,"")</f>
        <v/>
      </c>
    </row>
    <row r="35" spans="1:36" ht="15.75" customHeight="1" x14ac:dyDescent="0.2">
      <c r="A35" s="378" t="s">
        <v>357</v>
      </c>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377"/>
      <c r="Z35" s="377"/>
      <c r="AA35" s="546"/>
      <c r="AB35" s="546"/>
      <c r="AC35" s="149"/>
      <c r="AD35" s="274"/>
      <c r="AE35" s="381" t="b">
        <v>0</v>
      </c>
      <c r="AF35" s="357" t="str">
        <f t="shared" si="0"/>
        <v/>
      </c>
    </row>
    <row r="36" spans="1:36" s="357" customFormat="1" ht="15.75" customHeight="1" x14ac:dyDescent="0.2">
      <c r="A36" s="378" t="s">
        <v>358</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377"/>
      <c r="Z36" s="390"/>
      <c r="AA36" s="546"/>
      <c r="AB36" s="546"/>
      <c r="AC36" s="149"/>
      <c r="AD36" s="274"/>
      <c r="AE36" s="381" t="b">
        <v>0</v>
      </c>
      <c r="AF36" s="357" t="str">
        <f t="shared" si="0"/>
        <v/>
      </c>
    </row>
    <row r="37" spans="1:36" s="357" customFormat="1" ht="18" customHeight="1" x14ac:dyDescent="0.2">
      <c r="A37" s="541" t="str">
        <f>IF(AF37&gt;1,"Bitte nur ein Feld ankreuzen!","")</f>
        <v/>
      </c>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274"/>
      <c r="AF37" s="357">
        <f>SUM(AF33:AF36)</f>
        <v>0</v>
      </c>
    </row>
    <row r="38" spans="1:36" ht="66" customHeight="1" x14ac:dyDescent="0.2">
      <c r="A38" s="573" t="s">
        <v>325</v>
      </c>
      <c r="B38" s="573"/>
      <c r="C38" s="573"/>
      <c r="D38" s="573"/>
      <c r="E38" s="573"/>
      <c r="F38" s="573"/>
      <c r="G38" s="573"/>
      <c r="H38" s="573"/>
      <c r="I38" s="573"/>
      <c r="J38" s="573"/>
      <c r="K38" s="573"/>
      <c r="L38" s="573"/>
      <c r="M38" s="573"/>
      <c r="N38" s="573"/>
      <c r="O38" s="573"/>
      <c r="P38" s="573"/>
      <c r="Q38" s="574"/>
      <c r="R38" s="574"/>
      <c r="S38" s="574"/>
      <c r="T38" s="574"/>
      <c r="U38" s="574"/>
      <c r="V38" s="574"/>
      <c r="W38" s="574"/>
      <c r="X38" s="574"/>
      <c r="Y38" s="574"/>
      <c r="Z38" s="574"/>
      <c r="AA38" s="574"/>
      <c r="AB38" s="574"/>
      <c r="AC38" s="574"/>
      <c r="AE38" s="204" t="s">
        <v>268</v>
      </c>
      <c r="AF38" s="204"/>
      <c r="AG38" s="204" t="s">
        <v>264</v>
      </c>
      <c r="AH38" s="204"/>
      <c r="AI38" s="204"/>
      <c r="AJ38" s="204"/>
    </row>
    <row r="39" spans="1:36" ht="12" customHeight="1" x14ac:dyDescent="0.2">
      <c r="Z39" s="542" t="s">
        <v>75</v>
      </c>
      <c r="AA39" s="542"/>
      <c r="AB39" s="542" t="s">
        <v>79</v>
      </c>
      <c r="AC39" s="542"/>
      <c r="AE39" s="124" t="s">
        <v>269</v>
      </c>
      <c r="AF39" s="124" t="s">
        <v>308</v>
      </c>
      <c r="AG39" s="124" t="s">
        <v>306</v>
      </c>
      <c r="AH39" s="124" t="s">
        <v>307</v>
      </c>
    </row>
    <row r="40" spans="1:36" ht="15.75" customHeight="1" x14ac:dyDescent="0.2">
      <c r="A40" s="137" t="s">
        <v>16</v>
      </c>
      <c r="B40" s="145" t="s">
        <v>5</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9"/>
      <c r="AA40" s="140"/>
      <c r="AB40" s="141"/>
      <c r="AC40" s="142"/>
      <c r="AD40" s="260">
        <v>0</v>
      </c>
      <c r="AE40" s="198" t="b">
        <v>0</v>
      </c>
      <c r="AF40" s="267">
        <v>1</v>
      </c>
      <c r="AG40" s="267" t="str">
        <f>IF(AND($AD$40=AF40,AE40=TRUE),"Dopplung","")</f>
        <v/>
      </c>
      <c r="AH40" s="267" t="str">
        <f>IF(AND(AG40="",AG41="",AG42="",AG43="",AG44="",AG45="",AG46="",AG47="",AG48="",AG49="",AG50="",AG51="",AG52=""),"","Fehler")</f>
        <v/>
      </c>
    </row>
    <row r="41" spans="1:36" ht="15.75" customHeight="1" x14ac:dyDescent="0.2">
      <c r="A41" s="370" t="s">
        <v>17</v>
      </c>
      <c r="B41" s="145" t="s">
        <v>6</v>
      </c>
      <c r="C41" s="138"/>
      <c r="D41" s="138"/>
      <c r="E41" s="138"/>
      <c r="F41" s="138"/>
      <c r="G41" s="138"/>
      <c r="H41" s="138"/>
      <c r="I41" s="138"/>
      <c r="J41" s="138"/>
      <c r="K41" s="138"/>
      <c r="L41" s="138"/>
      <c r="M41" s="138"/>
      <c r="N41" s="138"/>
      <c r="O41" s="138"/>
      <c r="P41" s="138"/>
      <c r="Q41" s="138"/>
      <c r="R41" s="138"/>
      <c r="S41" s="138"/>
      <c r="T41" s="138"/>
      <c r="U41" s="138"/>
      <c r="V41" s="138"/>
      <c r="W41" s="138"/>
      <c r="X41" s="138"/>
      <c r="Y41" s="366"/>
      <c r="Z41" s="139"/>
      <c r="AA41" s="140"/>
      <c r="AB41" s="141"/>
      <c r="AC41" s="142"/>
      <c r="AE41" s="198"/>
      <c r="AF41" s="267">
        <v>3</v>
      </c>
      <c r="AG41" s="369" t="str">
        <f t="shared" ref="AG41:AG42" si="1">IF(AND($AD$40=AF41,AE41=TRUE),"Dopplung","")</f>
        <v/>
      </c>
      <c r="AH41" s="267"/>
    </row>
    <row r="42" spans="1:36" ht="15.75" customHeight="1" x14ac:dyDescent="0.2">
      <c r="A42" s="370" t="s">
        <v>18</v>
      </c>
      <c r="B42" s="144" t="s">
        <v>336</v>
      </c>
      <c r="C42" s="138"/>
      <c r="D42" s="138"/>
      <c r="E42" s="138"/>
      <c r="F42" s="138"/>
      <c r="G42" s="138"/>
      <c r="H42" s="138"/>
      <c r="I42" s="138"/>
      <c r="J42" s="138"/>
      <c r="K42" s="138"/>
      <c r="L42" s="138"/>
      <c r="M42" s="138"/>
      <c r="N42" s="138"/>
      <c r="O42" s="138"/>
      <c r="P42" s="138"/>
      <c r="Q42" s="138"/>
      <c r="R42" s="138"/>
      <c r="S42" s="138"/>
      <c r="T42" s="138"/>
      <c r="U42" s="138"/>
      <c r="V42" s="138"/>
      <c r="W42" s="138"/>
      <c r="X42" s="138"/>
      <c r="Y42" s="366"/>
      <c r="Z42" s="139"/>
      <c r="AA42" s="140"/>
      <c r="AB42" s="141"/>
      <c r="AC42" s="142"/>
      <c r="AE42" s="198"/>
      <c r="AF42" s="267">
        <v>4</v>
      </c>
      <c r="AG42" s="369" t="str">
        <f t="shared" si="1"/>
        <v/>
      </c>
      <c r="AH42" s="267"/>
    </row>
    <row r="43" spans="1:36" ht="15.75" customHeight="1" x14ac:dyDescent="0.2">
      <c r="A43" s="370" t="s">
        <v>19</v>
      </c>
      <c r="B43" s="145" t="s">
        <v>7</v>
      </c>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9"/>
      <c r="AA43" s="140"/>
      <c r="AB43" s="141"/>
      <c r="AC43" s="142"/>
      <c r="AE43" s="198" t="b">
        <v>0</v>
      </c>
      <c r="AF43" s="267">
        <v>5</v>
      </c>
      <c r="AG43" s="267" t="str">
        <f t="shared" ref="AG43:AG52" si="2">IF(AND($AD$40=AF43,AE43=TRUE),"Dopplung","")</f>
        <v/>
      </c>
      <c r="AH43" s="267"/>
    </row>
    <row r="44" spans="1:36" ht="15.75" customHeight="1" x14ac:dyDescent="0.2">
      <c r="A44" s="370" t="s">
        <v>20</v>
      </c>
      <c r="B44" s="145" t="s">
        <v>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9"/>
      <c r="AA44" s="140"/>
      <c r="AB44" s="141"/>
      <c r="AC44" s="142"/>
      <c r="AE44" s="198" t="b">
        <v>0</v>
      </c>
      <c r="AF44" s="267">
        <v>6</v>
      </c>
      <c r="AG44" s="267" t="str">
        <f t="shared" si="2"/>
        <v/>
      </c>
      <c r="AH44" s="267"/>
    </row>
    <row r="45" spans="1:36" ht="15.75" customHeight="1" x14ac:dyDescent="0.2">
      <c r="A45" s="370" t="s">
        <v>21</v>
      </c>
      <c r="B45" s="144" t="s">
        <v>9</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39"/>
      <c r="AA45" s="140"/>
      <c r="AB45" s="141"/>
      <c r="AC45" s="142"/>
      <c r="AE45" s="198" t="b">
        <v>0</v>
      </c>
      <c r="AF45" s="267">
        <v>7</v>
      </c>
      <c r="AG45" s="267" t="str">
        <f t="shared" si="2"/>
        <v/>
      </c>
      <c r="AH45" s="267"/>
    </row>
    <row r="46" spans="1:36" ht="15.75" customHeight="1" x14ac:dyDescent="0.2">
      <c r="A46" s="370" t="s">
        <v>22</v>
      </c>
      <c r="B46" s="144" t="s">
        <v>10</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39"/>
      <c r="AA46" s="140"/>
      <c r="AB46" s="141"/>
      <c r="AC46" s="142"/>
      <c r="AE46" s="198" t="b">
        <v>0</v>
      </c>
      <c r="AF46" s="267">
        <v>8</v>
      </c>
      <c r="AG46" s="267" t="str">
        <f t="shared" ref="AG46:AG51" si="3">IF(AND($AD$40=AF46,AE46=TRUE),"Dopplung","")</f>
        <v/>
      </c>
      <c r="AH46" s="267"/>
    </row>
    <row r="47" spans="1:36" ht="15.75" customHeight="1" x14ac:dyDescent="0.2">
      <c r="A47" s="370" t="s">
        <v>23</v>
      </c>
      <c r="B47" s="144" t="s">
        <v>11</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39"/>
      <c r="AA47" s="140"/>
      <c r="AB47" s="141"/>
      <c r="AC47" s="142"/>
      <c r="AE47" s="198"/>
      <c r="AF47" s="267">
        <v>9</v>
      </c>
      <c r="AG47" s="267" t="str">
        <f t="shared" si="3"/>
        <v/>
      </c>
      <c r="AH47" s="267"/>
    </row>
    <row r="48" spans="1:36" ht="15.75" customHeight="1" x14ac:dyDescent="0.2">
      <c r="A48" s="370" t="s">
        <v>24</v>
      </c>
      <c r="B48" s="144" t="s">
        <v>12</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39"/>
      <c r="AA48" s="140"/>
      <c r="AB48" s="141"/>
      <c r="AC48" s="142"/>
      <c r="AE48" s="198"/>
      <c r="AF48" s="267">
        <v>10</v>
      </c>
      <c r="AG48" s="267" t="str">
        <f t="shared" si="3"/>
        <v/>
      </c>
      <c r="AH48" s="267"/>
    </row>
    <row r="49" spans="1:34" ht="15.75" customHeight="1" x14ac:dyDescent="0.2">
      <c r="A49" s="370" t="s">
        <v>25</v>
      </c>
      <c r="B49" s="144" t="s">
        <v>13</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39"/>
      <c r="AA49" s="140"/>
      <c r="AB49" s="141"/>
      <c r="AC49" s="142"/>
      <c r="AE49" s="198"/>
      <c r="AF49" s="267">
        <v>11</v>
      </c>
      <c r="AG49" s="267" t="str">
        <f t="shared" si="3"/>
        <v/>
      </c>
      <c r="AH49" s="267"/>
    </row>
    <row r="50" spans="1:34" ht="15.75" customHeight="1" x14ac:dyDescent="0.2">
      <c r="A50" s="370" t="s">
        <v>26</v>
      </c>
      <c r="B50" s="144" t="s">
        <v>14</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39"/>
      <c r="AA50" s="140"/>
      <c r="AB50" s="141"/>
      <c r="AC50" s="142"/>
      <c r="AE50" s="198"/>
      <c r="AF50" s="267">
        <v>12</v>
      </c>
      <c r="AG50" s="267" t="str">
        <f t="shared" si="3"/>
        <v/>
      </c>
      <c r="AH50" s="267"/>
    </row>
    <row r="51" spans="1:34" ht="15.75" customHeight="1" x14ac:dyDescent="0.2">
      <c r="A51" s="370" t="s">
        <v>27</v>
      </c>
      <c r="B51" s="144" t="s">
        <v>15</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39"/>
      <c r="AA51" s="140"/>
      <c r="AB51" s="141"/>
      <c r="AC51" s="142"/>
      <c r="AE51" s="198"/>
      <c r="AF51" s="267">
        <v>13</v>
      </c>
      <c r="AG51" s="267" t="str">
        <f t="shared" si="3"/>
        <v/>
      </c>
      <c r="AH51" s="267"/>
    </row>
    <row r="52" spans="1:34" ht="15.75" customHeight="1" x14ac:dyDescent="0.2">
      <c r="A52" s="370" t="s">
        <v>28</v>
      </c>
      <c r="B52" s="146" t="s">
        <v>76</v>
      </c>
      <c r="C52" s="147"/>
      <c r="D52" s="138"/>
      <c r="E52" s="138"/>
      <c r="F52" s="138"/>
      <c r="G52" s="138"/>
      <c r="H52" s="138"/>
      <c r="I52" s="138"/>
      <c r="J52" s="138"/>
      <c r="K52" s="138"/>
      <c r="L52" s="138"/>
      <c r="M52" s="138"/>
      <c r="N52" s="138"/>
      <c r="O52" s="138"/>
      <c r="P52" s="138"/>
      <c r="Q52" s="138"/>
      <c r="R52" s="138"/>
      <c r="S52" s="138"/>
      <c r="T52" s="138"/>
      <c r="U52" s="138"/>
      <c r="V52" s="138"/>
      <c r="W52" s="138"/>
      <c r="X52" s="138"/>
      <c r="Y52" s="138"/>
      <c r="Z52" s="139"/>
      <c r="AA52" s="140"/>
      <c r="AB52" s="141"/>
      <c r="AC52" s="142"/>
      <c r="AE52" s="198"/>
      <c r="AF52" s="267">
        <v>14</v>
      </c>
      <c r="AG52" s="267" t="str">
        <f t="shared" si="2"/>
        <v/>
      </c>
      <c r="AH52" s="267"/>
    </row>
    <row r="53" spans="1:34" x14ac:dyDescent="0.2">
      <c r="A53" s="527" t="s">
        <v>262</v>
      </c>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row>
    <row r="54" spans="1:34" ht="15" x14ac:dyDescent="0.25">
      <c r="A54" s="549" t="s">
        <v>29</v>
      </c>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row>
    <row r="55" spans="1:34" ht="30" customHeight="1" x14ac:dyDescent="0.2">
      <c r="A55" s="418"/>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20"/>
    </row>
    <row r="56" spans="1:34" x14ac:dyDescent="0.2">
      <c r="A56" s="148"/>
      <c r="B56" s="148"/>
      <c r="C56" s="148"/>
      <c r="D56" s="148"/>
      <c r="E56" s="148"/>
      <c r="F56" s="148"/>
      <c r="G56" s="148"/>
      <c r="H56" s="148"/>
      <c r="I56" s="148"/>
      <c r="J56" s="148"/>
      <c r="K56" s="148"/>
      <c r="L56" s="148"/>
      <c r="M56" s="148"/>
      <c r="N56" s="148"/>
      <c r="O56" s="148"/>
      <c r="P56" s="148"/>
      <c r="Q56" s="148"/>
    </row>
    <row r="57" spans="1:34" s="357" customFormat="1" x14ac:dyDescent="0.2">
      <c r="A57" s="527" t="s">
        <v>262</v>
      </c>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261"/>
    </row>
    <row r="58" spans="1:34" s="357" customFormat="1" x14ac:dyDescent="0.2">
      <c r="AD58" s="261"/>
    </row>
    <row r="59" spans="1:34" s="357" customFormat="1" x14ac:dyDescent="0.2">
      <c r="A59" s="374"/>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261"/>
    </row>
    <row r="60" spans="1:34" s="357" customFormat="1" x14ac:dyDescent="0.2">
      <c r="A60" s="374"/>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261"/>
    </row>
    <row r="61" spans="1:34" s="357" customFormat="1" x14ac:dyDescent="0.2">
      <c r="A61" s="374"/>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261"/>
    </row>
    <row r="62" spans="1:34" s="357" customFormat="1" x14ac:dyDescent="0.2">
      <c r="A62" s="374"/>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261"/>
    </row>
    <row r="63" spans="1:34" s="357" customFormat="1" x14ac:dyDescent="0.2">
      <c r="A63" s="374"/>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261"/>
    </row>
    <row r="64" spans="1:34" s="357" customFormat="1" x14ac:dyDescent="0.2">
      <c r="A64" s="374"/>
      <c r="B64" s="374"/>
      <c r="C64" s="374"/>
      <c r="D64" s="374"/>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4"/>
      <c r="AD64" s="261"/>
    </row>
    <row r="65" spans="1:30" s="357" customFormat="1" x14ac:dyDescent="0.2">
      <c r="A65" s="374"/>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261"/>
    </row>
    <row r="66" spans="1:30" s="357" customFormat="1" x14ac:dyDescent="0.2">
      <c r="A66" s="374"/>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261"/>
    </row>
    <row r="67" spans="1:30" s="357" customFormat="1" x14ac:dyDescent="0.2">
      <c r="A67" s="374"/>
      <c r="B67" s="374"/>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261"/>
    </row>
    <row r="68" spans="1:30" s="357" customFormat="1" ht="17.25" customHeight="1" x14ac:dyDescent="0.2">
      <c r="A68" s="129"/>
      <c r="B68" s="129"/>
      <c r="C68" s="129"/>
      <c r="D68" s="129"/>
      <c r="E68" s="129"/>
      <c r="F68" s="129"/>
      <c r="G68" s="148"/>
      <c r="H68" s="148"/>
      <c r="I68" s="148"/>
      <c r="J68" s="148"/>
      <c r="K68" s="148"/>
      <c r="L68" s="148"/>
      <c r="M68" s="148"/>
      <c r="N68" s="148"/>
      <c r="O68" s="148"/>
      <c r="P68" s="148"/>
      <c r="Q68" s="148"/>
      <c r="AC68" s="125"/>
      <c r="AD68" s="261"/>
    </row>
    <row r="69" spans="1:30" ht="27" customHeight="1" x14ac:dyDescent="0.2">
      <c r="A69" s="528" t="s">
        <v>360</v>
      </c>
      <c r="B69" s="528"/>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row>
    <row r="70" spans="1:30" ht="27" customHeight="1" x14ac:dyDescent="0.2">
      <c r="A70" s="571" t="s">
        <v>281</v>
      </c>
      <c r="B70" s="571"/>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row>
    <row r="71" spans="1:30" ht="17.25" customHeight="1" x14ac:dyDescent="0.2"/>
    <row r="72" spans="1:30" ht="56.25" customHeight="1" x14ac:dyDescent="0.2">
      <c r="A72" s="443" t="s">
        <v>1</v>
      </c>
      <c r="B72" s="444"/>
      <c r="C72" s="444"/>
      <c r="D72" s="445" t="s">
        <v>349</v>
      </c>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6"/>
    </row>
    <row r="73" spans="1:30" s="357" customFormat="1" ht="15" customHeight="1" x14ac:dyDescent="0.2">
      <c r="A73" s="383"/>
      <c r="B73" s="383"/>
      <c r="C73" s="383"/>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261"/>
    </row>
    <row r="74" spans="1:30" ht="15" x14ac:dyDescent="0.25">
      <c r="A74" s="26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543" t="s">
        <v>78</v>
      </c>
      <c r="Z74" s="544"/>
      <c r="AA74" s="544"/>
      <c r="AB74" s="544"/>
      <c r="AC74" s="545"/>
    </row>
    <row r="75" spans="1:30" ht="45" customHeight="1" x14ac:dyDescent="0.2">
      <c r="A75" s="533" t="s">
        <v>339</v>
      </c>
      <c r="B75" s="534"/>
      <c r="C75" s="534"/>
      <c r="D75" s="534"/>
      <c r="E75" s="534"/>
      <c r="F75" s="534"/>
      <c r="G75" s="534"/>
      <c r="H75" s="534"/>
      <c r="I75" s="534"/>
      <c r="J75" s="534"/>
      <c r="K75" s="534"/>
      <c r="L75" s="534"/>
      <c r="M75" s="534"/>
      <c r="N75" s="534"/>
      <c r="O75" s="534"/>
      <c r="P75" s="534"/>
      <c r="Q75" s="534"/>
      <c r="R75" s="534"/>
      <c r="S75" s="534"/>
      <c r="T75" s="534"/>
      <c r="U75" s="534"/>
      <c r="V75" s="534"/>
      <c r="W75" s="534"/>
      <c r="X75" s="535"/>
      <c r="Y75" s="554"/>
      <c r="Z75" s="555"/>
      <c r="AA75" s="555"/>
      <c r="AB75" s="555"/>
      <c r="AC75" s="556"/>
    </row>
    <row r="76" spans="1:30" x14ac:dyDescent="0.2">
      <c r="A76" s="358"/>
      <c r="B76" s="358"/>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9"/>
    </row>
    <row r="77" spans="1:30" ht="18" customHeight="1" x14ac:dyDescent="0.2">
      <c r="A77" s="447" t="s">
        <v>316</v>
      </c>
      <c r="B77" s="447"/>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row>
    <row r="78" spans="1:30" ht="30" customHeight="1" x14ac:dyDescent="0.2">
      <c r="A78" s="557"/>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9"/>
    </row>
    <row r="79" spans="1:30" x14ac:dyDescent="0.2">
      <c r="A79" s="358"/>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9"/>
    </row>
    <row r="80" spans="1:30" ht="21" customHeight="1" x14ac:dyDescent="0.25">
      <c r="A80" s="417" t="s">
        <v>340</v>
      </c>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row>
    <row r="81" spans="1:30" ht="66" customHeight="1" x14ac:dyDescent="0.2">
      <c r="A81" s="560" t="s">
        <v>341</v>
      </c>
      <c r="B81" s="534"/>
      <c r="C81" s="534"/>
      <c r="D81" s="534"/>
      <c r="E81" s="534"/>
      <c r="F81" s="534"/>
      <c r="G81" s="535"/>
      <c r="H81" s="534" t="s">
        <v>342</v>
      </c>
      <c r="I81" s="534"/>
      <c r="J81" s="534"/>
      <c r="K81" s="534"/>
      <c r="L81" s="534"/>
      <c r="M81" s="534"/>
      <c r="N81" s="534"/>
      <c r="O81" s="534"/>
      <c r="P81" s="534"/>
      <c r="Q81" s="534"/>
      <c r="R81" s="534"/>
      <c r="S81" s="534"/>
      <c r="T81" s="534"/>
      <c r="U81" s="534"/>
      <c r="V81" s="534"/>
      <c r="W81" s="534"/>
      <c r="X81" s="534"/>
      <c r="Y81" s="534"/>
      <c r="Z81" s="534"/>
      <c r="AA81" s="534"/>
      <c r="AB81" s="534"/>
      <c r="AC81" s="535"/>
    </row>
    <row r="82" spans="1:30" ht="52.5" customHeight="1" x14ac:dyDescent="0.2">
      <c r="A82" s="560" t="s">
        <v>343</v>
      </c>
      <c r="B82" s="575"/>
      <c r="C82" s="575"/>
      <c r="D82" s="575"/>
      <c r="E82" s="575"/>
      <c r="F82" s="575"/>
      <c r="G82" s="576"/>
      <c r="H82" s="533" t="s">
        <v>344</v>
      </c>
      <c r="I82" s="534"/>
      <c r="J82" s="534"/>
      <c r="K82" s="534"/>
      <c r="L82" s="534"/>
      <c r="M82" s="534"/>
      <c r="N82" s="534"/>
      <c r="O82" s="534"/>
      <c r="P82" s="534"/>
      <c r="Q82" s="534"/>
      <c r="R82" s="534"/>
      <c r="S82" s="534"/>
      <c r="T82" s="534"/>
      <c r="U82" s="534"/>
      <c r="V82" s="534"/>
      <c r="W82" s="534"/>
      <c r="X82" s="534"/>
      <c r="Y82" s="534"/>
      <c r="Z82" s="534"/>
      <c r="AA82" s="534"/>
      <c r="AB82" s="534"/>
      <c r="AC82" s="535"/>
    </row>
    <row r="83" spans="1:30" ht="15" x14ac:dyDescent="0.2">
      <c r="A83" s="360"/>
      <c r="B83" s="360"/>
      <c r="C83" s="360"/>
      <c r="D83" s="360"/>
      <c r="E83" s="360"/>
      <c r="F83" s="360"/>
      <c r="G83" s="360"/>
      <c r="H83" s="361"/>
      <c r="I83" s="361"/>
      <c r="J83" s="361"/>
      <c r="K83" s="361"/>
      <c r="L83" s="361"/>
      <c r="M83" s="361"/>
      <c r="N83" s="361"/>
      <c r="O83" s="361"/>
      <c r="P83" s="361"/>
      <c r="Q83" s="361"/>
      <c r="R83" s="361"/>
      <c r="S83" s="361"/>
      <c r="T83" s="361"/>
      <c r="U83" s="361"/>
      <c r="V83" s="361"/>
      <c r="W83" s="361"/>
      <c r="X83" s="361"/>
      <c r="Y83" s="361"/>
      <c r="Z83" s="361"/>
      <c r="AA83" s="361"/>
      <c r="AB83" s="361"/>
      <c r="AC83" s="361"/>
    </row>
    <row r="84" spans="1:30" ht="15" x14ac:dyDescent="0.25">
      <c r="A84" s="262"/>
      <c r="B84" s="358"/>
      <c r="C84" s="358"/>
      <c r="D84" s="358"/>
      <c r="E84" s="358"/>
      <c r="F84" s="358"/>
      <c r="G84" s="358"/>
      <c r="H84" s="358"/>
      <c r="I84" s="358"/>
      <c r="J84" s="358"/>
      <c r="K84" s="358"/>
      <c r="L84" s="358"/>
      <c r="M84" s="358"/>
      <c r="N84" s="358"/>
      <c r="O84" s="358"/>
      <c r="P84" s="358"/>
      <c r="Q84" s="358"/>
      <c r="R84" s="358"/>
      <c r="S84" s="358"/>
      <c r="T84" s="358"/>
      <c r="U84" s="358"/>
      <c r="V84" s="358"/>
      <c r="W84" s="358"/>
      <c r="X84" s="358"/>
      <c r="Y84" s="553" t="s">
        <v>78</v>
      </c>
      <c r="Z84" s="553"/>
      <c r="AA84" s="553"/>
      <c r="AB84" s="553"/>
      <c r="AC84" s="553"/>
    </row>
    <row r="85" spans="1:30" ht="47.25" customHeight="1" x14ac:dyDescent="0.2">
      <c r="A85" s="533" t="s">
        <v>345</v>
      </c>
      <c r="B85" s="534"/>
      <c r="C85" s="534"/>
      <c r="D85" s="534"/>
      <c r="E85" s="534"/>
      <c r="F85" s="534"/>
      <c r="G85" s="534"/>
      <c r="H85" s="534"/>
      <c r="I85" s="534"/>
      <c r="J85" s="534"/>
      <c r="K85" s="534"/>
      <c r="L85" s="534"/>
      <c r="M85" s="534"/>
      <c r="N85" s="534"/>
      <c r="O85" s="534"/>
      <c r="P85" s="534"/>
      <c r="Q85" s="534"/>
      <c r="R85" s="534"/>
      <c r="S85" s="534"/>
      <c r="T85" s="534"/>
      <c r="U85" s="534"/>
      <c r="V85" s="534"/>
      <c r="W85" s="534"/>
      <c r="X85" s="535"/>
      <c r="Y85" s="554"/>
      <c r="Z85" s="555"/>
      <c r="AA85" s="555"/>
      <c r="AB85" s="555"/>
      <c r="AC85" s="556"/>
    </row>
    <row r="86" spans="1:30" x14ac:dyDescent="0.2">
      <c r="A86" s="358"/>
      <c r="B86" s="358"/>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9"/>
    </row>
    <row r="87" spans="1:30" ht="15" x14ac:dyDescent="0.2">
      <c r="A87" s="447" t="s">
        <v>316</v>
      </c>
      <c r="B87" s="447"/>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row>
    <row r="88" spans="1:30" ht="35.25" customHeight="1" x14ac:dyDescent="0.2">
      <c r="A88" s="557"/>
      <c r="B88" s="558"/>
      <c r="C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9"/>
    </row>
    <row r="89" spans="1:30" x14ac:dyDescent="0.2">
      <c r="A89" s="358"/>
      <c r="B89" s="358"/>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9"/>
    </row>
    <row r="90" spans="1:30" ht="15" x14ac:dyDescent="0.25">
      <c r="A90" s="417" t="s">
        <v>347</v>
      </c>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row>
    <row r="91" spans="1:30" ht="110.25" customHeight="1" x14ac:dyDescent="0.2">
      <c r="A91" s="560" t="s">
        <v>346</v>
      </c>
      <c r="B91" s="534"/>
      <c r="C91" s="534"/>
      <c r="D91" s="534"/>
      <c r="E91" s="534"/>
      <c r="F91" s="534"/>
      <c r="G91" s="535"/>
      <c r="H91" s="534" t="s">
        <v>351</v>
      </c>
      <c r="I91" s="534"/>
      <c r="J91" s="534"/>
      <c r="K91" s="534"/>
      <c r="L91" s="534"/>
      <c r="M91" s="534"/>
      <c r="N91" s="534"/>
      <c r="O91" s="534"/>
      <c r="P91" s="534"/>
      <c r="Q91" s="534"/>
      <c r="R91" s="534"/>
      <c r="S91" s="534"/>
      <c r="T91" s="534"/>
      <c r="U91" s="534"/>
      <c r="V91" s="534"/>
      <c r="W91" s="534"/>
      <c r="X91" s="534"/>
      <c r="Y91" s="534"/>
      <c r="Z91" s="534"/>
      <c r="AA91" s="534"/>
      <c r="AB91" s="534"/>
      <c r="AC91" s="535"/>
    </row>
    <row r="92" spans="1:30" s="357" customFormat="1" ht="15" customHeight="1" x14ac:dyDescent="0.2">
      <c r="A92" s="388"/>
      <c r="B92" s="389"/>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261"/>
    </row>
    <row r="93" spans="1:30" ht="15" hidden="1" customHeight="1" x14ac:dyDescent="0.2">
      <c r="A93" s="150"/>
      <c r="B93" s="150"/>
      <c r="C93" s="150"/>
      <c r="D93" s="150"/>
      <c r="E93" s="150"/>
      <c r="F93" s="150"/>
      <c r="G93" s="150"/>
      <c r="H93" s="151"/>
      <c r="I93" s="151"/>
      <c r="J93" s="151"/>
      <c r="K93" s="151"/>
      <c r="L93" s="151"/>
      <c r="M93" s="151"/>
      <c r="N93" s="151"/>
      <c r="O93" s="151"/>
      <c r="P93" s="151"/>
      <c r="Q93" s="151"/>
      <c r="R93" s="151"/>
      <c r="S93" s="151"/>
      <c r="T93" s="151"/>
      <c r="U93" s="151"/>
      <c r="V93" s="151"/>
      <c r="W93" s="151"/>
      <c r="X93" s="151"/>
      <c r="Y93" s="151"/>
      <c r="Z93" s="151"/>
      <c r="AA93" s="151"/>
      <c r="AB93" s="151"/>
      <c r="AC93" s="151"/>
    </row>
    <row r="94" spans="1:30" ht="15" hidden="1" customHeight="1" x14ac:dyDescent="0.2">
      <c r="A94" s="150"/>
      <c r="B94" s="150"/>
      <c r="C94" s="150"/>
      <c r="D94" s="150"/>
      <c r="E94" s="150"/>
      <c r="F94" s="150"/>
      <c r="G94" s="150"/>
      <c r="H94" s="151"/>
      <c r="I94" s="151"/>
      <c r="J94" s="151"/>
      <c r="K94" s="151"/>
      <c r="L94" s="151"/>
      <c r="M94" s="151"/>
      <c r="N94" s="151"/>
      <c r="O94" s="151"/>
      <c r="P94" s="151"/>
      <c r="Q94" s="151"/>
      <c r="R94" s="151"/>
      <c r="S94" s="151"/>
      <c r="T94" s="151"/>
      <c r="U94" s="151"/>
      <c r="V94" s="151"/>
      <c r="W94" s="151"/>
      <c r="X94" s="151"/>
      <c r="Y94" s="151"/>
      <c r="Z94" s="151"/>
      <c r="AA94" s="151"/>
      <c r="AB94" s="151"/>
      <c r="AC94" s="151"/>
    </row>
    <row r="95" spans="1:30" ht="15" hidden="1" customHeight="1" x14ac:dyDescent="0.2">
      <c r="A95" s="150"/>
      <c r="B95" s="150"/>
      <c r="C95" s="150"/>
      <c r="D95" s="150"/>
      <c r="E95" s="150"/>
      <c r="F95" s="150"/>
      <c r="G95" s="150"/>
      <c r="H95" s="151"/>
      <c r="I95" s="151"/>
      <c r="J95" s="151"/>
      <c r="K95" s="151"/>
      <c r="L95" s="151"/>
      <c r="M95" s="151"/>
      <c r="N95" s="151"/>
      <c r="O95" s="151"/>
      <c r="P95" s="151"/>
      <c r="Q95" s="151"/>
      <c r="R95" s="151"/>
      <c r="S95" s="151"/>
      <c r="T95" s="151"/>
      <c r="U95" s="151"/>
      <c r="V95" s="151"/>
      <c r="W95" s="151"/>
      <c r="X95" s="151"/>
      <c r="Y95" s="151"/>
      <c r="Z95" s="151"/>
      <c r="AA95" s="151"/>
      <c r="AB95" s="151"/>
      <c r="AC95" s="151"/>
    </row>
    <row r="96" spans="1:30" ht="15" hidden="1" customHeight="1" x14ac:dyDescent="0.2">
      <c r="A96" s="150"/>
      <c r="B96" s="150"/>
      <c r="C96" s="150"/>
      <c r="D96" s="150"/>
      <c r="E96" s="150"/>
      <c r="F96" s="150"/>
      <c r="G96" s="150"/>
      <c r="H96" s="151"/>
      <c r="I96" s="151"/>
      <c r="J96" s="151"/>
      <c r="K96" s="151"/>
      <c r="L96" s="151"/>
      <c r="M96" s="151"/>
      <c r="N96" s="151"/>
      <c r="O96" s="151"/>
      <c r="P96" s="151"/>
      <c r="Q96" s="151"/>
      <c r="R96" s="151"/>
      <c r="S96" s="151"/>
      <c r="T96" s="151"/>
      <c r="U96" s="151"/>
      <c r="V96" s="151"/>
      <c r="W96" s="151"/>
      <c r="X96" s="151"/>
      <c r="Y96" s="151"/>
      <c r="Z96" s="151"/>
      <c r="AA96" s="151"/>
      <c r="AB96" s="151"/>
      <c r="AC96" s="151"/>
    </row>
    <row r="97" spans="1:29" ht="15" hidden="1" customHeight="1" x14ac:dyDescent="0.2">
      <c r="A97" s="150"/>
      <c r="B97" s="150"/>
      <c r="C97" s="150"/>
      <c r="D97" s="150"/>
      <c r="E97" s="150"/>
      <c r="F97" s="150"/>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row>
    <row r="98" spans="1:29" ht="15" hidden="1" customHeight="1" x14ac:dyDescent="0.2">
      <c r="A98" s="150"/>
      <c r="B98" s="150"/>
      <c r="C98" s="150"/>
      <c r="D98" s="150"/>
      <c r="E98" s="150"/>
      <c r="F98" s="150"/>
      <c r="G98" s="150"/>
      <c r="H98" s="151"/>
      <c r="I98" s="151"/>
      <c r="J98" s="151"/>
      <c r="K98" s="151"/>
      <c r="L98" s="151"/>
      <c r="M98" s="151"/>
      <c r="N98" s="151"/>
      <c r="O98" s="151"/>
      <c r="P98" s="151"/>
      <c r="Q98" s="151"/>
      <c r="R98" s="151"/>
      <c r="S98" s="151"/>
      <c r="T98" s="151"/>
      <c r="U98" s="151"/>
      <c r="V98" s="151"/>
      <c r="W98" s="151"/>
      <c r="X98" s="151"/>
      <c r="Y98" s="151"/>
      <c r="Z98" s="151"/>
      <c r="AA98" s="151"/>
      <c r="AB98" s="151"/>
      <c r="AC98" s="151"/>
    </row>
    <row r="99" spans="1:29" ht="15" hidden="1" customHeight="1" x14ac:dyDescent="0.2">
      <c r="A99" s="150"/>
      <c r="B99" s="150"/>
      <c r="C99" s="150"/>
      <c r="D99" s="150"/>
      <c r="E99" s="150"/>
      <c r="F99" s="150"/>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row>
    <row r="100" spans="1:29" ht="15" hidden="1" customHeight="1" x14ac:dyDescent="0.2">
      <c r="A100" s="150"/>
      <c r="B100" s="150"/>
      <c r="C100" s="150"/>
      <c r="D100" s="150"/>
      <c r="E100" s="150"/>
      <c r="F100" s="150"/>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row>
    <row r="101" spans="1:29" ht="15" hidden="1" customHeight="1" x14ac:dyDescent="0.2">
      <c r="A101" s="150"/>
      <c r="B101" s="150"/>
      <c r="C101" s="150"/>
      <c r="D101" s="150"/>
      <c r="E101" s="150"/>
      <c r="F101" s="150"/>
      <c r="G101" s="150"/>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row>
    <row r="102" spans="1:29" ht="15" hidden="1" customHeight="1" x14ac:dyDescent="0.2">
      <c r="A102" s="150"/>
      <c r="B102" s="150"/>
      <c r="C102" s="150"/>
      <c r="D102" s="150"/>
      <c r="E102" s="150"/>
      <c r="F102" s="150"/>
      <c r="G102" s="150"/>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row>
    <row r="103" spans="1:29" ht="15" hidden="1" customHeight="1" x14ac:dyDescent="0.2">
      <c r="A103" s="150"/>
      <c r="B103" s="150"/>
      <c r="C103" s="150"/>
      <c r="D103" s="150"/>
      <c r="E103" s="150"/>
      <c r="F103" s="150"/>
      <c r="G103" s="150"/>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row>
    <row r="104" spans="1:29" ht="15" hidden="1" customHeight="1" x14ac:dyDescent="0.2">
      <c r="A104" s="150"/>
      <c r="B104" s="150"/>
      <c r="C104" s="150"/>
      <c r="D104" s="150"/>
      <c r="E104" s="150"/>
      <c r="F104" s="150"/>
      <c r="G104" s="150"/>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row>
    <row r="105" spans="1:29" ht="15" hidden="1" customHeight="1" x14ac:dyDescent="0.2">
      <c r="A105" s="150"/>
      <c r="B105" s="150"/>
      <c r="C105" s="150"/>
      <c r="D105" s="150"/>
      <c r="E105" s="150"/>
      <c r="F105" s="150"/>
      <c r="G105" s="150"/>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row>
    <row r="106" spans="1:29" ht="15" hidden="1" customHeight="1" x14ac:dyDescent="0.2">
      <c r="A106" s="150"/>
      <c r="B106" s="150"/>
      <c r="C106" s="150"/>
      <c r="D106" s="150"/>
      <c r="E106" s="150"/>
      <c r="F106" s="150"/>
      <c r="G106" s="150"/>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row>
    <row r="107" spans="1:29" ht="15" hidden="1" customHeight="1" x14ac:dyDescent="0.2">
      <c r="A107" s="150"/>
      <c r="B107" s="150"/>
      <c r="C107" s="150"/>
      <c r="D107" s="150"/>
      <c r="E107" s="150"/>
      <c r="F107" s="150"/>
      <c r="G107" s="150"/>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row>
    <row r="108" spans="1:29" ht="15" hidden="1" customHeight="1" x14ac:dyDescent="0.2">
      <c r="A108" s="150"/>
      <c r="B108" s="150"/>
      <c r="C108" s="150"/>
      <c r="D108" s="150"/>
      <c r="E108" s="150"/>
      <c r="F108" s="150"/>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row>
    <row r="109" spans="1:29" ht="15" hidden="1" customHeight="1" x14ac:dyDescent="0.2">
      <c r="A109" s="150"/>
      <c r="B109" s="150"/>
      <c r="C109" s="150"/>
      <c r="D109" s="150"/>
      <c r="E109" s="150"/>
      <c r="F109" s="150"/>
      <c r="G109" s="150"/>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row>
    <row r="110" spans="1:29" ht="15" hidden="1" customHeight="1" x14ac:dyDescent="0.2">
      <c r="A110" s="150"/>
      <c r="B110" s="150"/>
      <c r="C110" s="150"/>
      <c r="D110" s="150"/>
      <c r="E110" s="150"/>
      <c r="F110" s="150"/>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row>
    <row r="111" spans="1:29" ht="15" hidden="1" customHeight="1" x14ac:dyDescent="0.2">
      <c r="A111" s="150"/>
      <c r="B111" s="150"/>
      <c r="C111" s="150"/>
      <c r="D111" s="150"/>
      <c r="E111" s="150"/>
      <c r="F111" s="150"/>
      <c r="G111" s="150"/>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row>
    <row r="112" spans="1:29" ht="15" hidden="1" customHeight="1" x14ac:dyDescent="0.2">
      <c r="A112" s="150"/>
      <c r="B112" s="150"/>
      <c r="C112" s="150"/>
      <c r="D112" s="150"/>
      <c r="E112" s="150"/>
      <c r="F112" s="150"/>
      <c r="G112" s="150"/>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row>
    <row r="113" spans="1:29" ht="15" hidden="1" customHeight="1" x14ac:dyDescent="0.2">
      <c r="A113" s="150"/>
      <c r="B113" s="150"/>
      <c r="C113" s="150"/>
      <c r="D113" s="150"/>
      <c r="E113" s="150"/>
      <c r="F113" s="150"/>
      <c r="G113" s="150"/>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row>
    <row r="114" spans="1:29" ht="15" hidden="1" customHeight="1" x14ac:dyDescent="0.2">
      <c r="A114" s="150"/>
      <c r="B114" s="150"/>
      <c r="C114" s="150"/>
      <c r="D114" s="150"/>
      <c r="E114" s="150"/>
      <c r="F114" s="150"/>
      <c r="G114" s="150"/>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row>
    <row r="115" spans="1:29" ht="15" hidden="1" customHeight="1" x14ac:dyDescent="0.2">
      <c r="A115" s="150"/>
      <c r="B115" s="150"/>
      <c r="C115" s="150"/>
      <c r="D115" s="150"/>
      <c r="E115" s="150"/>
      <c r="F115" s="150"/>
      <c r="G115" s="150"/>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row>
    <row r="116" spans="1:29" ht="15" hidden="1" customHeight="1" x14ac:dyDescent="0.2">
      <c r="A116" s="150"/>
      <c r="B116" s="150"/>
      <c r="C116" s="150"/>
      <c r="D116" s="150"/>
      <c r="E116" s="150"/>
      <c r="F116" s="150"/>
      <c r="G116" s="150"/>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row>
    <row r="117" spans="1:29" ht="15" hidden="1" customHeight="1" x14ac:dyDescent="0.2">
      <c r="A117" s="150"/>
      <c r="B117" s="150"/>
      <c r="C117" s="150"/>
      <c r="D117" s="150"/>
      <c r="E117" s="150"/>
      <c r="F117" s="150"/>
      <c r="G117" s="150"/>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row>
    <row r="118" spans="1:29" ht="15" hidden="1" customHeight="1" x14ac:dyDescent="0.2">
      <c r="A118" s="150"/>
      <c r="B118" s="150"/>
      <c r="C118" s="150"/>
      <c r="D118" s="150"/>
      <c r="E118" s="150"/>
      <c r="F118" s="150"/>
      <c r="G118" s="150"/>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row>
    <row r="119" spans="1:29" ht="15" hidden="1" customHeight="1" x14ac:dyDescent="0.2">
      <c r="A119" s="150"/>
      <c r="B119" s="150"/>
      <c r="C119" s="150"/>
      <c r="D119" s="150"/>
      <c r="E119" s="150"/>
      <c r="F119" s="150"/>
      <c r="G119" s="150"/>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row>
    <row r="120" spans="1:29" ht="15" hidden="1" customHeight="1" x14ac:dyDescent="0.2">
      <c r="A120" s="150"/>
      <c r="B120" s="150"/>
      <c r="C120" s="150"/>
      <c r="D120" s="150"/>
      <c r="E120" s="150"/>
      <c r="F120" s="150"/>
      <c r="G120" s="150"/>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row>
    <row r="121" spans="1:29" ht="15" hidden="1" customHeight="1" x14ac:dyDescent="0.2">
      <c r="A121" s="150"/>
      <c r="B121" s="150"/>
      <c r="C121" s="150"/>
      <c r="D121" s="150"/>
      <c r="E121" s="150"/>
      <c r="F121" s="150"/>
      <c r="G121" s="150"/>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row>
    <row r="122" spans="1:29" ht="15" hidden="1" customHeight="1" x14ac:dyDescent="0.2">
      <c r="A122" s="150"/>
      <c r="B122" s="150"/>
      <c r="C122" s="150"/>
      <c r="D122" s="150"/>
      <c r="E122" s="150"/>
      <c r="F122" s="150"/>
      <c r="G122" s="150"/>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row>
    <row r="123" spans="1:29" ht="15" hidden="1" customHeight="1" x14ac:dyDescent="0.2">
      <c r="A123" s="150"/>
      <c r="B123" s="150"/>
      <c r="C123" s="150"/>
      <c r="D123" s="150"/>
      <c r="E123" s="150"/>
      <c r="F123" s="150"/>
      <c r="G123" s="150"/>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row>
    <row r="124" spans="1:29" ht="15" hidden="1" customHeight="1" x14ac:dyDescent="0.2">
      <c r="A124" s="150"/>
      <c r="B124" s="150"/>
      <c r="C124" s="150"/>
      <c r="D124" s="150"/>
      <c r="E124" s="150"/>
      <c r="F124" s="150"/>
      <c r="G124" s="150"/>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row>
    <row r="125" spans="1:29" ht="15" hidden="1" customHeight="1" x14ac:dyDescent="0.2">
      <c r="A125" s="150"/>
      <c r="B125" s="150"/>
      <c r="C125" s="150"/>
      <c r="D125" s="150"/>
      <c r="E125" s="150"/>
      <c r="F125" s="150"/>
      <c r="G125" s="150"/>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row>
    <row r="126" spans="1:29" ht="15" hidden="1" customHeight="1" x14ac:dyDescent="0.2">
      <c r="A126" s="150"/>
      <c r="B126" s="150"/>
      <c r="C126" s="150"/>
      <c r="D126" s="150"/>
      <c r="E126" s="150"/>
      <c r="F126" s="150"/>
      <c r="G126" s="150"/>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row>
    <row r="127" spans="1:29" ht="15" hidden="1" customHeight="1" x14ac:dyDescent="0.2">
      <c r="A127" s="150"/>
      <c r="B127" s="150"/>
      <c r="C127" s="150"/>
      <c r="D127" s="150"/>
      <c r="E127" s="150"/>
      <c r="F127" s="150"/>
      <c r="G127" s="150"/>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row>
    <row r="128" spans="1:29" ht="15" hidden="1" customHeight="1" x14ac:dyDescent="0.2">
      <c r="A128" s="150"/>
      <c r="B128" s="150"/>
      <c r="C128" s="150"/>
      <c r="D128" s="150"/>
      <c r="E128" s="150"/>
      <c r="F128" s="150"/>
      <c r="G128" s="150"/>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row>
    <row r="129" spans="1:29" ht="15" hidden="1" customHeight="1" x14ac:dyDescent="0.2">
      <c r="A129" s="150"/>
      <c r="B129" s="150"/>
      <c r="C129" s="150"/>
      <c r="D129" s="150"/>
      <c r="E129" s="150"/>
      <c r="F129" s="150"/>
      <c r="G129" s="150"/>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row>
    <row r="130" spans="1:29" ht="15" hidden="1" customHeight="1" x14ac:dyDescent="0.2">
      <c r="A130" s="150"/>
      <c r="B130" s="150"/>
      <c r="C130" s="150"/>
      <c r="D130" s="150"/>
      <c r="E130" s="150"/>
      <c r="F130" s="150"/>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row>
    <row r="131" spans="1:29" ht="15" hidden="1" customHeight="1" x14ac:dyDescent="0.2">
      <c r="A131" s="150"/>
      <c r="B131" s="150"/>
      <c r="C131" s="150"/>
      <c r="D131" s="150"/>
      <c r="E131" s="150"/>
      <c r="F131" s="150"/>
      <c r="G131" s="150"/>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row>
    <row r="132" spans="1:29" ht="15" hidden="1" customHeight="1" x14ac:dyDescent="0.2">
      <c r="A132" s="150"/>
      <c r="B132" s="150"/>
      <c r="C132" s="150"/>
      <c r="D132" s="150"/>
      <c r="E132" s="150"/>
      <c r="F132" s="150"/>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row>
    <row r="133" spans="1:29" ht="15" hidden="1" customHeight="1" x14ac:dyDescent="0.2">
      <c r="A133" s="150"/>
      <c r="B133" s="150"/>
      <c r="C133" s="150"/>
      <c r="D133" s="150"/>
      <c r="E133" s="150"/>
      <c r="F133" s="150"/>
      <c r="G133" s="150"/>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row>
    <row r="134" spans="1:29" ht="15" hidden="1" customHeight="1" x14ac:dyDescent="0.2">
      <c r="A134" s="150"/>
      <c r="B134" s="150"/>
      <c r="C134" s="150"/>
      <c r="D134" s="150"/>
      <c r="E134" s="150"/>
      <c r="F134" s="150"/>
      <c r="G134" s="150"/>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row>
    <row r="135" spans="1:29" ht="15" hidden="1" customHeight="1" x14ac:dyDescent="0.2">
      <c r="A135" s="150"/>
      <c r="B135" s="150"/>
      <c r="C135" s="150"/>
      <c r="D135" s="150"/>
      <c r="E135" s="150"/>
      <c r="F135" s="150"/>
      <c r="G135" s="150"/>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row>
    <row r="136" spans="1:29" ht="15" hidden="1" customHeight="1" x14ac:dyDescent="0.2">
      <c r="A136" s="150"/>
      <c r="B136" s="150"/>
      <c r="C136" s="150"/>
      <c r="D136" s="150"/>
      <c r="E136" s="150"/>
      <c r="F136" s="150"/>
      <c r="G136" s="150"/>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row>
    <row r="137" spans="1:29" ht="15" hidden="1" customHeight="1" x14ac:dyDescent="0.2">
      <c r="A137" s="150"/>
      <c r="B137" s="150"/>
      <c r="C137" s="150"/>
      <c r="D137" s="150"/>
      <c r="E137" s="150"/>
      <c r="F137" s="150"/>
      <c r="G137" s="150"/>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row>
    <row r="138" spans="1:29" ht="15" hidden="1" customHeight="1" x14ac:dyDescent="0.2">
      <c r="A138" s="150"/>
      <c r="B138" s="150"/>
      <c r="C138" s="150"/>
      <c r="D138" s="150"/>
      <c r="E138" s="150"/>
      <c r="F138" s="150"/>
      <c r="G138" s="150"/>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row>
    <row r="139" spans="1:29" ht="15" hidden="1" customHeight="1" x14ac:dyDescent="0.2">
      <c r="A139" s="150"/>
      <c r="B139" s="150"/>
      <c r="C139" s="150"/>
      <c r="D139" s="150"/>
      <c r="E139" s="150"/>
      <c r="F139" s="150"/>
      <c r="G139" s="150"/>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row>
    <row r="140" spans="1:29" ht="15" hidden="1" customHeight="1" x14ac:dyDescent="0.2">
      <c r="A140" s="150"/>
      <c r="B140" s="150"/>
      <c r="C140" s="150"/>
      <c r="D140" s="150"/>
      <c r="E140" s="150"/>
      <c r="F140" s="150"/>
      <c r="G140" s="150"/>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row>
    <row r="141" spans="1:29" ht="15" hidden="1" customHeight="1" x14ac:dyDescent="0.2">
      <c r="A141" s="150"/>
      <c r="B141" s="150"/>
      <c r="C141" s="150"/>
      <c r="D141" s="150"/>
      <c r="E141" s="150"/>
      <c r="F141" s="150"/>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row>
    <row r="142" spans="1:29" ht="15" hidden="1" customHeight="1" x14ac:dyDescent="0.2">
      <c r="A142" s="150"/>
      <c r="B142" s="150"/>
      <c r="C142" s="150"/>
      <c r="D142" s="150"/>
      <c r="E142" s="150"/>
      <c r="F142" s="150"/>
      <c r="G142" s="150"/>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row>
    <row r="143" spans="1:29" ht="15" hidden="1" customHeight="1" x14ac:dyDescent="0.2">
      <c r="A143" s="150"/>
      <c r="B143" s="150"/>
      <c r="C143" s="150"/>
      <c r="D143" s="150"/>
      <c r="E143" s="150"/>
      <c r="F143" s="150"/>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row>
    <row r="144" spans="1:29" ht="15" hidden="1" customHeight="1" x14ac:dyDescent="0.2">
      <c r="A144" s="150"/>
      <c r="B144" s="150"/>
      <c r="C144" s="150"/>
      <c r="D144" s="150"/>
      <c r="E144" s="150"/>
      <c r="F144" s="150"/>
      <c r="G144" s="150"/>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row>
    <row r="145" spans="1:29" ht="15" hidden="1" customHeight="1" x14ac:dyDescent="0.2">
      <c r="A145" s="150"/>
      <c r="B145" s="150"/>
      <c r="C145" s="150"/>
      <c r="D145" s="150"/>
      <c r="E145" s="150"/>
      <c r="F145" s="150"/>
      <c r="G145" s="150"/>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row>
    <row r="146" spans="1:29" ht="15" hidden="1" customHeight="1" x14ac:dyDescent="0.2">
      <c r="A146" s="150"/>
      <c r="B146" s="150"/>
      <c r="C146" s="150"/>
      <c r="D146" s="150"/>
      <c r="E146" s="150"/>
      <c r="F146" s="150"/>
      <c r="G146" s="150"/>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row>
    <row r="147" spans="1:29" ht="15" hidden="1" customHeight="1" x14ac:dyDescent="0.2">
      <c r="A147" s="150"/>
      <c r="B147" s="150"/>
      <c r="C147" s="150"/>
      <c r="D147" s="150"/>
      <c r="E147" s="150"/>
      <c r="F147" s="150"/>
      <c r="G147" s="150"/>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row>
    <row r="148" spans="1:29" ht="15" hidden="1" customHeight="1" x14ac:dyDescent="0.2">
      <c r="A148" s="150"/>
      <c r="B148" s="150"/>
      <c r="C148" s="150"/>
      <c r="D148" s="150"/>
      <c r="E148" s="150"/>
      <c r="F148" s="150"/>
      <c r="G148" s="150"/>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row>
    <row r="149" spans="1:29" ht="15" hidden="1" customHeight="1" x14ac:dyDescent="0.2">
      <c r="A149" s="150"/>
      <c r="B149" s="150"/>
      <c r="C149" s="150"/>
      <c r="D149" s="150"/>
      <c r="E149" s="150"/>
      <c r="F149" s="150"/>
      <c r="G149" s="150"/>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row>
    <row r="150" spans="1:29" ht="15" hidden="1" customHeight="1" x14ac:dyDescent="0.2">
      <c r="A150" s="150"/>
      <c r="B150" s="150"/>
      <c r="C150" s="150"/>
      <c r="D150" s="150"/>
      <c r="E150" s="150"/>
      <c r="F150" s="150"/>
      <c r="G150" s="150"/>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row>
    <row r="151" spans="1:29" ht="15" hidden="1" customHeight="1" x14ac:dyDescent="0.2">
      <c r="A151" s="150"/>
      <c r="B151" s="150"/>
      <c r="C151" s="150"/>
      <c r="D151" s="150"/>
      <c r="E151" s="150"/>
      <c r="F151" s="150"/>
      <c r="G151" s="150"/>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row>
    <row r="152" spans="1:29" ht="15" hidden="1" customHeight="1" x14ac:dyDescent="0.2">
      <c r="A152" s="150"/>
      <c r="B152" s="150"/>
      <c r="C152" s="150"/>
      <c r="D152" s="150"/>
      <c r="E152" s="150"/>
      <c r="F152" s="150"/>
      <c r="G152" s="150"/>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row>
    <row r="153" spans="1:29" ht="15" hidden="1" customHeight="1" x14ac:dyDescent="0.2">
      <c r="A153" s="150"/>
      <c r="B153" s="150"/>
      <c r="C153" s="150"/>
      <c r="D153" s="150"/>
      <c r="E153" s="150"/>
      <c r="F153" s="150"/>
      <c r="G153" s="150"/>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row>
    <row r="154" spans="1:29" ht="15" hidden="1" customHeight="1" x14ac:dyDescent="0.2">
      <c r="A154" s="150"/>
      <c r="B154" s="150"/>
      <c r="C154" s="150"/>
      <c r="D154" s="150"/>
      <c r="E154" s="150"/>
      <c r="F154" s="150"/>
      <c r="G154" s="150"/>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row>
    <row r="155" spans="1:29" ht="15" hidden="1" customHeight="1" x14ac:dyDescent="0.2">
      <c r="A155" s="150"/>
      <c r="B155" s="150"/>
      <c r="C155" s="150"/>
      <c r="D155" s="150"/>
      <c r="E155" s="150"/>
      <c r="F155" s="150"/>
      <c r="G155" s="150"/>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row>
    <row r="156" spans="1:29" ht="15" hidden="1" customHeight="1" x14ac:dyDescent="0.2">
      <c r="A156" s="150"/>
      <c r="B156" s="150"/>
      <c r="C156" s="150"/>
      <c r="D156" s="150"/>
      <c r="E156" s="150"/>
      <c r="F156" s="150"/>
      <c r="G156" s="150"/>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row>
    <row r="157" spans="1:29" ht="15" hidden="1" customHeight="1" x14ac:dyDescent="0.2">
      <c r="A157" s="150"/>
      <c r="B157" s="150"/>
      <c r="C157" s="150"/>
      <c r="D157" s="150"/>
      <c r="E157" s="150"/>
      <c r="F157" s="150"/>
      <c r="G157" s="150"/>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row>
    <row r="158" spans="1:29" ht="15" hidden="1" customHeight="1" x14ac:dyDescent="0.2">
      <c r="A158" s="150"/>
      <c r="B158" s="150"/>
      <c r="C158" s="150"/>
      <c r="D158" s="150"/>
      <c r="E158" s="150"/>
      <c r="F158" s="150"/>
      <c r="G158" s="150"/>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row>
    <row r="159" spans="1:29" ht="15" hidden="1" customHeight="1" x14ac:dyDescent="0.2">
      <c r="A159" s="150"/>
      <c r="B159" s="150"/>
      <c r="C159" s="150"/>
      <c r="D159" s="150"/>
      <c r="E159" s="150"/>
      <c r="F159" s="150"/>
      <c r="G159" s="150"/>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row>
    <row r="160" spans="1:29" ht="15" hidden="1" customHeight="1" x14ac:dyDescent="0.2">
      <c r="A160" s="150"/>
      <c r="B160" s="150"/>
      <c r="C160" s="150"/>
      <c r="D160" s="150"/>
      <c r="E160" s="150"/>
      <c r="F160" s="150"/>
      <c r="G160" s="150"/>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row>
    <row r="161" spans="1:29" ht="15" hidden="1" customHeight="1" x14ac:dyDescent="0.2">
      <c r="A161" s="150"/>
      <c r="B161" s="150"/>
      <c r="C161" s="150"/>
      <c r="D161" s="150"/>
      <c r="E161" s="150"/>
      <c r="F161" s="150"/>
      <c r="G161" s="150"/>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row>
    <row r="162" spans="1:29" ht="15" hidden="1" customHeight="1" x14ac:dyDescent="0.2">
      <c r="A162" s="150"/>
      <c r="B162" s="150"/>
      <c r="C162" s="150"/>
      <c r="D162" s="150"/>
      <c r="E162" s="150"/>
      <c r="F162" s="150"/>
      <c r="G162" s="150"/>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row>
    <row r="163" spans="1:29" ht="15" hidden="1" customHeight="1" x14ac:dyDescent="0.2">
      <c r="A163" s="150"/>
      <c r="B163" s="150"/>
      <c r="C163" s="150"/>
      <c r="D163" s="150"/>
      <c r="E163" s="150"/>
      <c r="F163" s="150"/>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row>
    <row r="164" spans="1:29" ht="15" hidden="1" customHeight="1" x14ac:dyDescent="0.2">
      <c r="A164" s="150"/>
      <c r="B164" s="150"/>
      <c r="C164" s="150"/>
      <c r="D164" s="150"/>
      <c r="E164" s="150"/>
      <c r="F164" s="150"/>
      <c r="G164" s="150"/>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row>
    <row r="165" spans="1:29" ht="15" hidden="1" customHeight="1" x14ac:dyDescent="0.2">
      <c r="A165" s="150"/>
      <c r="B165" s="150"/>
      <c r="C165" s="150"/>
      <c r="D165" s="150"/>
      <c r="E165" s="150"/>
      <c r="F165" s="150"/>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row>
    <row r="166" spans="1:29" ht="15" hidden="1" customHeight="1" x14ac:dyDescent="0.2">
      <c r="A166" s="150"/>
      <c r="B166" s="150"/>
      <c r="C166" s="150"/>
      <c r="D166" s="150"/>
      <c r="E166" s="150"/>
      <c r="F166" s="150"/>
      <c r="G166" s="150"/>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row>
    <row r="167" spans="1:29" ht="15" hidden="1" customHeight="1" x14ac:dyDescent="0.2">
      <c r="A167" s="150"/>
      <c r="B167" s="150"/>
      <c r="C167" s="150"/>
      <c r="D167" s="150"/>
      <c r="E167" s="150"/>
      <c r="F167" s="150"/>
      <c r="G167" s="150"/>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row>
    <row r="168" spans="1:29" ht="15" hidden="1" customHeight="1" x14ac:dyDescent="0.2">
      <c r="A168" s="150"/>
      <c r="B168" s="150"/>
      <c r="C168" s="150"/>
      <c r="D168" s="150"/>
      <c r="E168" s="150"/>
      <c r="F168" s="150"/>
      <c r="G168" s="150"/>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row>
    <row r="169" spans="1:29" ht="15" hidden="1" customHeight="1" x14ac:dyDescent="0.2">
      <c r="A169" s="150"/>
      <c r="B169" s="150"/>
      <c r="C169" s="150"/>
      <c r="D169" s="150"/>
      <c r="E169" s="150"/>
      <c r="F169" s="150"/>
      <c r="G169" s="150"/>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row>
    <row r="170" spans="1:29" ht="15" hidden="1" customHeight="1" x14ac:dyDescent="0.2">
      <c r="A170" s="150"/>
      <c r="B170" s="150"/>
      <c r="C170" s="150"/>
      <c r="D170" s="150"/>
      <c r="E170" s="150"/>
      <c r="F170" s="150"/>
      <c r="G170" s="150"/>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row>
    <row r="171" spans="1:29" ht="15" hidden="1" customHeight="1" x14ac:dyDescent="0.2">
      <c r="A171" s="150"/>
      <c r="B171" s="150"/>
      <c r="C171" s="150"/>
      <c r="D171" s="150"/>
      <c r="E171" s="150"/>
      <c r="F171" s="150"/>
      <c r="G171" s="150"/>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row>
    <row r="172" spans="1:29" ht="15" hidden="1" customHeight="1" x14ac:dyDescent="0.2">
      <c r="A172" s="150"/>
      <c r="B172" s="150"/>
      <c r="C172" s="150"/>
      <c r="D172" s="150"/>
      <c r="E172" s="150"/>
      <c r="F172" s="150"/>
      <c r="G172" s="150"/>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row>
    <row r="173" spans="1:29" ht="15" hidden="1" customHeight="1" x14ac:dyDescent="0.2">
      <c r="A173" s="150"/>
      <c r="B173" s="150"/>
      <c r="C173" s="150"/>
      <c r="D173" s="150"/>
      <c r="E173" s="150"/>
      <c r="F173" s="150"/>
      <c r="G173" s="150"/>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row>
    <row r="174" spans="1:29" ht="15" hidden="1" customHeight="1" x14ac:dyDescent="0.2">
      <c r="A174" s="150"/>
      <c r="B174" s="150"/>
      <c r="C174" s="150"/>
      <c r="D174" s="150"/>
      <c r="E174" s="150"/>
      <c r="F174" s="150"/>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row>
    <row r="175" spans="1:29" ht="15" hidden="1" customHeight="1" x14ac:dyDescent="0.2">
      <c r="A175" s="150"/>
      <c r="B175" s="150"/>
      <c r="C175" s="150"/>
      <c r="D175" s="150"/>
      <c r="E175" s="150"/>
      <c r="F175" s="150"/>
      <c r="G175" s="150"/>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row>
    <row r="176" spans="1:29" ht="15" hidden="1" customHeight="1" x14ac:dyDescent="0.2">
      <c r="A176" s="150"/>
      <c r="B176" s="150"/>
      <c r="C176" s="150"/>
      <c r="D176" s="150"/>
      <c r="E176" s="150"/>
      <c r="F176" s="150"/>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row>
    <row r="177" spans="1:29" ht="15" hidden="1" customHeight="1" x14ac:dyDescent="0.2">
      <c r="A177" s="150"/>
      <c r="B177" s="150"/>
      <c r="C177" s="150"/>
      <c r="D177" s="150"/>
      <c r="E177" s="150"/>
      <c r="F177" s="150"/>
      <c r="G177" s="150"/>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row>
    <row r="178" spans="1:29" ht="15" hidden="1" customHeight="1" x14ac:dyDescent="0.2">
      <c r="A178" s="150"/>
      <c r="B178" s="150"/>
      <c r="C178" s="150"/>
      <c r="D178" s="150"/>
      <c r="E178" s="150"/>
      <c r="F178" s="150"/>
      <c r="G178" s="150"/>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row>
    <row r="179" spans="1:29" ht="15" hidden="1" customHeight="1" x14ac:dyDescent="0.2">
      <c r="A179" s="150"/>
      <c r="B179" s="150"/>
      <c r="C179" s="150"/>
      <c r="D179" s="150"/>
      <c r="E179" s="150"/>
      <c r="F179" s="150"/>
      <c r="G179" s="150"/>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row>
    <row r="180" spans="1:29" ht="15" hidden="1" customHeight="1" x14ac:dyDescent="0.2">
      <c r="A180" s="150"/>
      <c r="B180" s="150"/>
      <c r="C180" s="150"/>
      <c r="D180" s="150"/>
      <c r="E180" s="150"/>
      <c r="F180" s="150"/>
      <c r="G180" s="150"/>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row>
    <row r="181" spans="1:29" ht="15" hidden="1" customHeight="1" x14ac:dyDescent="0.2">
      <c r="A181" s="150"/>
      <c r="B181" s="150"/>
      <c r="C181" s="150"/>
      <c r="D181" s="150"/>
      <c r="E181" s="150"/>
      <c r="F181" s="150"/>
      <c r="G181" s="150"/>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row>
    <row r="182" spans="1:29" ht="15" hidden="1" customHeight="1" x14ac:dyDescent="0.2">
      <c r="A182" s="150"/>
      <c r="B182" s="150"/>
      <c r="C182" s="150"/>
      <c r="D182" s="150"/>
      <c r="E182" s="150"/>
      <c r="F182" s="150"/>
      <c r="G182" s="150"/>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row>
    <row r="183" spans="1:29" ht="15" hidden="1" customHeight="1" x14ac:dyDescent="0.2">
      <c r="A183" s="150"/>
      <c r="B183" s="150"/>
      <c r="C183" s="150"/>
      <c r="D183" s="150"/>
      <c r="E183" s="150"/>
      <c r="F183" s="150"/>
      <c r="G183" s="150"/>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row>
    <row r="184" spans="1:29" ht="15" hidden="1" customHeight="1" x14ac:dyDescent="0.2">
      <c r="A184" s="150"/>
      <c r="B184" s="150"/>
      <c r="C184" s="150"/>
      <c r="D184" s="150"/>
      <c r="E184" s="150"/>
      <c r="F184" s="150"/>
      <c r="G184" s="150"/>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row>
    <row r="185" spans="1:29" ht="15" hidden="1" customHeight="1" x14ac:dyDescent="0.2">
      <c r="A185" s="150"/>
      <c r="B185" s="150"/>
      <c r="C185" s="150"/>
      <c r="D185" s="150"/>
      <c r="E185" s="150"/>
      <c r="F185" s="150"/>
      <c r="G185" s="150"/>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row>
    <row r="186" spans="1:29" ht="15" hidden="1" customHeight="1" x14ac:dyDescent="0.2">
      <c r="A186" s="150"/>
      <c r="B186" s="150"/>
      <c r="C186" s="150"/>
      <c r="D186" s="150"/>
      <c r="E186" s="150"/>
      <c r="F186" s="150"/>
      <c r="G186" s="150"/>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row>
    <row r="187" spans="1:29" ht="15" hidden="1" customHeight="1" x14ac:dyDescent="0.2">
      <c r="A187" s="150"/>
      <c r="B187" s="150"/>
      <c r="C187" s="150"/>
      <c r="D187" s="150"/>
      <c r="E187" s="150"/>
      <c r="F187" s="150"/>
      <c r="G187" s="150"/>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row>
    <row r="188" spans="1:29" ht="15" hidden="1" customHeight="1" x14ac:dyDescent="0.2">
      <c r="A188" s="150"/>
      <c r="B188" s="150"/>
      <c r="C188" s="150"/>
      <c r="D188" s="150"/>
      <c r="E188" s="150"/>
      <c r="F188" s="150"/>
      <c r="G188" s="150"/>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row>
    <row r="189" spans="1:29" ht="15" hidden="1" customHeight="1" x14ac:dyDescent="0.2">
      <c r="A189" s="150"/>
      <c r="B189" s="150"/>
      <c r="C189" s="150"/>
      <c r="D189" s="150"/>
      <c r="E189" s="150"/>
      <c r="F189" s="150"/>
      <c r="G189" s="150"/>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row>
    <row r="190" spans="1:29" ht="15" hidden="1" customHeight="1" x14ac:dyDescent="0.2">
      <c r="A190" s="150"/>
      <c r="B190" s="150"/>
      <c r="C190" s="150"/>
      <c r="D190" s="150"/>
      <c r="E190" s="150"/>
      <c r="F190" s="150"/>
      <c r="G190" s="150"/>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row>
    <row r="191" spans="1:29" ht="15" hidden="1" customHeight="1" x14ac:dyDescent="0.2">
      <c r="A191" s="150"/>
      <c r="B191" s="150"/>
      <c r="C191" s="150"/>
      <c r="D191" s="150"/>
      <c r="E191" s="150"/>
      <c r="F191" s="150"/>
      <c r="G191" s="150"/>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row>
    <row r="192" spans="1:29" ht="15" hidden="1" customHeight="1" x14ac:dyDescent="0.2">
      <c r="A192" s="150"/>
      <c r="B192" s="150"/>
      <c r="C192" s="150"/>
      <c r="D192" s="150"/>
      <c r="E192" s="150"/>
      <c r="F192" s="150"/>
      <c r="G192" s="150"/>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row>
    <row r="193" spans="1:29" ht="15" hidden="1" customHeight="1" x14ac:dyDescent="0.2">
      <c r="A193" s="150"/>
      <c r="B193" s="150"/>
      <c r="C193" s="150"/>
      <c r="D193" s="150"/>
      <c r="E193" s="150"/>
      <c r="F193" s="150"/>
      <c r="G193" s="150"/>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row>
    <row r="194" spans="1:29" ht="15" hidden="1" customHeight="1" x14ac:dyDescent="0.2">
      <c r="A194" s="150"/>
      <c r="B194" s="150"/>
      <c r="C194" s="150"/>
      <c r="D194" s="150"/>
      <c r="E194" s="150"/>
      <c r="F194" s="150"/>
      <c r="G194" s="150"/>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row>
    <row r="195" spans="1:29" ht="15" hidden="1" customHeight="1" x14ac:dyDescent="0.2">
      <c r="A195" s="150"/>
      <c r="B195" s="150"/>
      <c r="C195" s="150"/>
      <c r="D195" s="150"/>
      <c r="E195" s="150"/>
      <c r="F195" s="150"/>
      <c r="G195" s="150"/>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row>
    <row r="196" spans="1:29" ht="15" hidden="1" customHeight="1" x14ac:dyDescent="0.2">
      <c r="A196" s="150"/>
      <c r="B196" s="150"/>
      <c r="C196" s="150"/>
      <c r="D196" s="150"/>
      <c r="E196" s="150"/>
      <c r="F196" s="150"/>
      <c r="G196" s="150"/>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row>
    <row r="197" spans="1:29" ht="15" hidden="1" customHeight="1" x14ac:dyDescent="0.2">
      <c r="A197" s="150"/>
      <c r="B197" s="150"/>
      <c r="C197" s="150"/>
      <c r="D197" s="150"/>
      <c r="E197" s="150"/>
      <c r="F197" s="150"/>
      <c r="G197" s="150"/>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row>
    <row r="198" spans="1:29" ht="15" hidden="1" customHeight="1" x14ac:dyDescent="0.2">
      <c r="A198" s="150"/>
      <c r="B198" s="150"/>
      <c r="C198" s="150"/>
      <c r="D198" s="150"/>
      <c r="E198" s="150"/>
      <c r="F198" s="150"/>
      <c r="G198" s="150"/>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row>
    <row r="199" spans="1:29" ht="15" hidden="1" customHeight="1" x14ac:dyDescent="0.2">
      <c r="A199" s="150"/>
      <c r="B199" s="150"/>
      <c r="C199" s="150"/>
      <c r="D199" s="150"/>
      <c r="E199" s="150"/>
      <c r="F199" s="150"/>
      <c r="G199" s="150"/>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row>
    <row r="200" spans="1:29" ht="15" hidden="1" customHeight="1" x14ac:dyDescent="0.2">
      <c r="A200" s="150"/>
      <c r="B200" s="150"/>
      <c r="C200" s="150"/>
      <c r="D200" s="150"/>
      <c r="E200" s="150"/>
      <c r="F200" s="150"/>
      <c r="G200" s="150"/>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row>
    <row r="201" spans="1:29" ht="15" hidden="1" customHeight="1" x14ac:dyDescent="0.2">
      <c r="A201" s="150"/>
      <c r="B201" s="150"/>
      <c r="C201" s="150"/>
      <c r="D201" s="150"/>
      <c r="E201" s="150"/>
      <c r="F201" s="150"/>
      <c r="G201" s="150"/>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row>
    <row r="202" spans="1:29" ht="15" hidden="1" customHeight="1" x14ac:dyDescent="0.2">
      <c r="A202" s="150"/>
      <c r="B202" s="150"/>
      <c r="C202" s="150"/>
      <c r="D202" s="150"/>
      <c r="E202" s="150"/>
      <c r="F202" s="150"/>
      <c r="G202" s="150"/>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row>
    <row r="203" spans="1:29" ht="15" hidden="1" customHeight="1" x14ac:dyDescent="0.2">
      <c r="A203" s="150"/>
      <c r="B203" s="150"/>
      <c r="C203" s="150"/>
      <c r="D203" s="150"/>
      <c r="E203" s="150"/>
      <c r="F203" s="150"/>
      <c r="G203" s="150"/>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row>
    <row r="204" spans="1:29" ht="15" hidden="1" customHeight="1" x14ac:dyDescent="0.2">
      <c r="A204" s="150"/>
      <c r="B204" s="150"/>
      <c r="C204" s="150"/>
      <c r="D204" s="150"/>
      <c r="E204" s="150"/>
      <c r="F204" s="150"/>
      <c r="G204" s="150"/>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row>
    <row r="205" spans="1:29" ht="15" hidden="1" customHeight="1" x14ac:dyDescent="0.2">
      <c r="A205" s="150"/>
      <c r="B205" s="150"/>
      <c r="C205" s="150"/>
      <c r="D205" s="150"/>
      <c r="E205" s="150"/>
      <c r="F205" s="150"/>
      <c r="G205" s="150"/>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row>
    <row r="206" spans="1:29" ht="15" hidden="1" customHeight="1" x14ac:dyDescent="0.2">
      <c r="A206" s="150"/>
      <c r="B206" s="150"/>
      <c r="C206" s="150"/>
      <c r="D206" s="150"/>
      <c r="E206" s="150"/>
      <c r="F206" s="150"/>
      <c r="G206" s="150"/>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row>
    <row r="207" spans="1:29" ht="15" hidden="1" customHeight="1" x14ac:dyDescent="0.2">
      <c r="A207" s="150"/>
      <c r="B207" s="150"/>
      <c r="C207" s="150"/>
      <c r="D207" s="150"/>
      <c r="E207" s="150"/>
      <c r="F207" s="150"/>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row>
    <row r="208" spans="1:29" ht="15" hidden="1" customHeight="1" x14ac:dyDescent="0.2">
      <c r="A208" s="150"/>
      <c r="B208" s="150"/>
      <c r="C208" s="150"/>
      <c r="D208" s="150"/>
      <c r="E208" s="150"/>
      <c r="F208" s="150"/>
      <c r="G208" s="150"/>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row>
    <row r="209" spans="1:29" ht="15" hidden="1" customHeight="1" x14ac:dyDescent="0.2">
      <c r="A209" s="150"/>
      <c r="B209" s="150"/>
      <c r="C209" s="150"/>
      <c r="D209" s="150"/>
      <c r="E209" s="150"/>
      <c r="F209" s="150"/>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row>
    <row r="210" spans="1:29" ht="15" hidden="1" customHeight="1" x14ac:dyDescent="0.2">
      <c r="A210" s="150"/>
      <c r="B210" s="150"/>
      <c r="C210" s="150"/>
      <c r="D210" s="150"/>
      <c r="E210" s="150"/>
      <c r="F210" s="150"/>
      <c r="G210" s="150"/>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row>
    <row r="211" spans="1:29" ht="15" hidden="1" customHeight="1" x14ac:dyDescent="0.2">
      <c r="A211" s="150"/>
      <c r="B211" s="150"/>
      <c r="C211" s="150"/>
      <c r="D211" s="150"/>
      <c r="E211" s="150"/>
      <c r="F211" s="150"/>
      <c r="G211" s="150"/>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row>
    <row r="212" spans="1:29" ht="15" hidden="1" customHeight="1" x14ac:dyDescent="0.2">
      <c r="A212" s="150"/>
      <c r="B212" s="150"/>
      <c r="C212" s="150"/>
      <c r="D212" s="150"/>
      <c r="E212" s="150"/>
      <c r="F212" s="150"/>
      <c r="G212" s="150"/>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row>
    <row r="213" spans="1:29" ht="15" hidden="1" customHeight="1" x14ac:dyDescent="0.2">
      <c r="A213" s="150"/>
      <c r="B213" s="150"/>
      <c r="C213" s="150"/>
      <c r="D213" s="150"/>
      <c r="E213" s="150"/>
      <c r="F213" s="150"/>
      <c r="G213" s="150"/>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row>
    <row r="214" spans="1:29" ht="15" hidden="1" customHeight="1" x14ac:dyDescent="0.2">
      <c r="A214" s="150"/>
      <c r="B214" s="150"/>
      <c r="C214" s="150"/>
      <c r="D214" s="150"/>
      <c r="E214" s="150"/>
      <c r="F214" s="150"/>
      <c r="G214" s="150"/>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row>
    <row r="215" spans="1:29" ht="15" hidden="1" customHeight="1" x14ac:dyDescent="0.2">
      <c r="A215" s="150"/>
      <c r="B215" s="150"/>
      <c r="C215" s="150"/>
      <c r="D215" s="150"/>
      <c r="E215" s="150"/>
      <c r="F215" s="150"/>
      <c r="G215" s="150"/>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row>
    <row r="216" spans="1:29" ht="15" hidden="1" customHeight="1" x14ac:dyDescent="0.2">
      <c r="A216" s="150"/>
      <c r="B216" s="150"/>
      <c r="C216" s="150"/>
      <c r="D216" s="150"/>
      <c r="E216" s="150"/>
      <c r="F216" s="150"/>
      <c r="G216" s="150"/>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row>
    <row r="217" spans="1:29" ht="15" hidden="1" customHeight="1" x14ac:dyDescent="0.2">
      <c r="A217" s="150"/>
      <c r="B217" s="150"/>
      <c r="C217" s="150"/>
      <c r="D217" s="150"/>
      <c r="E217" s="150"/>
      <c r="F217" s="150"/>
      <c r="G217" s="150"/>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row>
    <row r="218" spans="1:29" ht="15" hidden="1" customHeight="1" x14ac:dyDescent="0.2">
      <c r="A218" s="150"/>
      <c r="B218" s="150"/>
      <c r="C218" s="150"/>
      <c r="D218" s="150"/>
      <c r="E218" s="150"/>
      <c r="F218" s="150"/>
      <c r="G218" s="150"/>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row>
    <row r="219" spans="1:29" ht="15" hidden="1" customHeight="1" x14ac:dyDescent="0.2">
      <c r="A219" s="150"/>
      <c r="B219" s="150"/>
      <c r="C219" s="150"/>
      <c r="D219" s="150"/>
      <c r="E219" s="150"/>
      <c r="F219" s="150"/>
      <c r="G219" s="150"/>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row>
    <row r="220" spans="1:29" ht="15" hidden="1" customHeight="1" x14ac:dyDescent="0.2">
      <c r="A220" s="150"/>
      <c r="B220" s="150"/>
      <c r="C220" s="150"/>
      <c r="D220" s="150"/>
      <c r="E220" s="150"/>
      <c r="F220" s="150"/>
      <c r="G220" s="150"/>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row>
    <row r="221" spans="1:29" ht="15" hidden="1" customHeight="1" x14ac:dyDescent="0.2">
      <c r="A221" s="150"/>
      <c r="B221" s="150"/>
      <c r="C221" s="150"/>
      <c r="D221" s="150"/>
      <c r="E221" s="150"/>
      <c r="F221" s="150"/>
      <c r="G221" s="150"/>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row>
    <row r="222" spans="1:29" ht="15" hidden="1" customHeight="1" x14ac:dyDescent="0.2">
      <c r="A222" s="150"/>
      <c r="B222" s="150"/>
      <c r="C222" s="150"/>
      <c r="D222" s="150"/>
      <c r="E222" s="150"/>
      <c r="F222" s="150"/>
      <c r="G222" s="150"/>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row>
    <row r="223" spans="1:29" ht="15" hidden="1" customHeight="1" x14ac:dyDescent="0.2">
      <c r="A223" s="150"/>
      <c r="B223" s="150"/>
      <c r="C223" s="150"/>
      <c r="D223" s="150"/>
      <c r="E223" s="150"/>
      <c r="F223" s="150"/>
      <c r="G223" s="150"/>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row>
    <row r="224" spans="1:29" ht="15" hidden="1" customHeight="1" x14ac:dyDescent="0.2">
      <c r="A224" s="150"/>
      <c r="B224" s="150"/>
      <c r="C224" s="150"/>
      <c r="D224" s="150"/>
      <c r="E224" s="150"/>
      <c r="F224" s="150"/>
      <c r="G224" s="150"/>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row>
    <row r="225" spans="1:29" ht="15" hidden="1" customHeight="1" x14ac:dyDescent="0.2">
      <c r="A225" s="150"/>
      <c r="B225" s="150"/>
      <c r="C225" s="150"/>
      <c r="D225" s="150"/>
      <c r="E225" s="150"/>
      <c r="F225" s="150"/>
      <c r="G225" s="150"/>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row>
    <row r="226" spans="1:29" ht="15" hidden="1" customHeight="1" x14ac:dyDescent="0.2">
      <c r="A226" s="150"/>
      <c r="B226" s="150"/>
      <c r="C226" s="150"/>
      <c r="D226" s="150"/>
      <c r="E226" s="150"/>
      <c r="F226" s="150"/>
      <c r="G226" s="150"/>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row>
    <row r="227" spans="1:29" ht="15" hidden="1" customHeight="1" x14ac:dyDescent="0.2">
      <c r="A227" s="150"/>
      <c r="B227" s="150"/>
      <c r="C227" s="150"/>
      <c r="D227" s="150"/>
      <c r="E227" s="150"/>
      <c r="F227" s="150"/>
      <c r="G227" s="150"/>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row>
    <row r="228" spans="1:29" ht="15" hidden="1" customHeight="1" x14ac:dyDescent="0.2">
      <c r="A228" s="150"/>
      <c r="B228" s="150"/>
      <c r="C228" s="150"/>
      <c r="D228" s="150"/>
      <c r="E228" s="150"/>
      <c r="F228" s="150"/>
      <c r="G228" s="150"/>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row>
    <row r="229" spans="1:29" ht="15" hidden="1" customHeight="1" x14ac:dyDescent="0.2">
      <c r="A229" s="150"/>
      <c r="B229" s="150"/>
      <c r="C229" s="150"/>
      <c r="D229" s="150"/>
      <c r="E229" s="150"/>
      <c r="F229" s="150"/>
      <c r="G229" s="150"/>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row>
    <row r="230" spans="1:29" ht="15" hidden="1" customHeight="1" x14ac:dyDescent="0.2">
      <c r="A230" s="150"/>
      <c r="B230" s="150"/>
      <c r="C230" s="150"/>
      <c r="D230" s="150"/>
      <c r="E230" s="150"/>
      <c r="F230" s="150"/>
      <c r="G230" s="150"/>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row>
    <row r="231" spans="1:29" ht="15" hidden="1" customHeight="1" x14ac:dyDescent="0.2">
      <c r="A231" s="150"/>
      <c r="B231" s="150"/>
      <c r="C231" s="150"/>
      <c r="D231" s="150"/>
      <c r="E231" s="150"/>
      <c r="F231" s="150"/>
      <c r="G231" s="150"/>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row>
    <row r="232" spans="1:29" ht="15" hidden="1" customHeight="1" x14ac:dyDescent="0.2">
      <c r="A232" s="150"/>
      <c r="B232" s="150"/>
      <c r="C232" s="150"/>
      <c r="D232" s="150"/>
      <c r="E232" s="150"/>
      <c r="F232" s="150"/>
      <c r="G232" s="150"/>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row>
    <row r="233" spans="1:29" ht="15" hidden="1" customHeight="1" x14ac:dyDescent="0.2">
      <c r="A233" s="150"/>
      <c r="B233" s="150"/>
      <c r="C233" s="150"/>
      <c r="D233" s="150"/>
      <c r="E233" s="150"/>
      <c r="F233" s="150"/>
      <c r="G233" s="150"/>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row>
    <row r="234" spans="1:29" ht="15" hidden="1" customHeight="1" x14ac:dyDescent="0.2">
      <c r="A234" s="150"/>
      <c r="B234" s="150"/>
      <c r="C234" s="150"/>
      <c r="D234" s="150"/>
      <c r="E234" s="150"/>
      <c r="F234" s="150"/>
      <c r="G234" s="150"/>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row>
    <row r="235" spans="1:29" ht="15" hidden="1" customHeight="1" x14ac:dyDescent="0.2">
      <c r="A235" s="150"/>
      <c r="B235" s="150"/>
      <c r="C235" s="150"/>
      <c r="D235" s="150"/>
      <c r="E235" s="150"/>
      <c r="F235" s="150"/>
      <c r="G235" s="150"/>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row>
    <row r="236" spans="1:29" ht="15" hidden="1" customHeight="1" x14ac:dyDescent="0.2">
      <c r="A236" s="150"/>
      <c r="B236" s="150"/>
      <c r="C236" s="150"/>
      <c r="D236" s="150"/>
      <c r="E236" s="150"/>
      <c r="F236" s="150"/>
      <c r="G236" s="150"/>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row>
    <row r="237" spans="1:29" ht="15" hidden="1" customHeight="1" x14ac:dyDescent="0.2">
      <c r="A237" s="150"/>
      <c r="B237" s="150"/>
      <c r="C237" s="150"/>
      <c r="D237" s="150"/>
      <c r="E237" s="150"/>
      <c r="F237" s="150"/>
      <c r="G237" s="150"/>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row>
    <row r="238" spans="1:29" ht="15" hidden="1" customHeight="1" x14ac:dyDescent="0.2">
      <c r="A238" s="150"/>
      <c r="B238" s="150"/>
      <c r="C238" s="150"/>
      <c r="D238" s="150"/>
      <c r="E238" s="150"/>
      <c r="F238" s="150"/>
      <c r="G238" s="150"/>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row>
    <row r="239" spans="1:29" ht="15" hidden="1" customHeight="1" x14ac:dyDescent="0.2">
      <c r="A239" s="150"/>
      <c r="B239" s="150"/>
      <c r="C239" s="150"/>
      <c r="D239" s="150"/>
      <c r="E239" s="150"/>
      <c r="F239" s="150"/>
      <c r="G239" s="150"/>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row>
    <row r="240" spans="1:29" ht="15" hidden="1" customHeight="1" x14ac:dyDescent="0.2">
      <c r="A240" s="150"/>
      <c r="B240" s="150"/>
      <c r="C240" s="150"/>
      <c r="D240" s="150"/>
      <c r="E240" s="150"/>
      <c r="F240" s="150"/>
      <c r="G240" s="150"/>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row>
    <row r="241" spans="1:29" ht="15" hidden="1" customHeight="1" x14ac:dyDescent="0.2">
      <c r="A241" s="150"/>
      <c r="B241" s="150"/>
      <c r="C241" s="150"/>
      <c r="D241" s="150"/>
      <c r="E241" s="150"/>
      <c r="F241" s="150"/>
      <c r="G241" s="150"/>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row>
    <row r="242" spans="1:29" ht="15" hidden="1" customHeight="1" x14ac:dyDescent="0.2">
      <c r="A242" s="150"/>
      <c r="B242" s="150"/>
      <c r="C242" s="150"/>
      <c r="D242" s="150"/>
      <c r="E242" s="150"/>
      <c r="F242" s="150"/>
      <c r="G242" s="150"/>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row>
    <row r="243" spans="1:29" ht="15" hidden="1" customHeight="1" x14ac:dyDescent="0.2">
      <c r="A243" s="150"/>
      <c r="B243" s="150"/>
      <c r="C243" s="150"/>
      <c r="D243" s="150"/>
      <c r="E243" s="150"/>
      <c r="F243" s="150"/>
      <c r="G243" s="150"/>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row>
    <row r="244" spans="1:29" ht="15" hidden="1" customHeight="1" x14ac:dyDescent="0.2">
      <c r="A244" s="150"/>
      <c r="B244" s="150"/>
      <c r="C244" s="150"/>
      <c r="D244" s="150"/>
      <c r="E244" s="150"/>
      <c r="F244" s="150"/>
      <c r="G244" s="150"/>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row>
    <row r="245" spans="1:29" ht="15" hidden="1" customHeight="1" x14ac:dyDescent="0.2">
      <c r="A245" s="150"/>
      <c r="B245" s="150"/>
      <c r="C245" s="150"/>
      <c r="D245" s="150"/>
      <c r="E245" s="150"/>
      <c r="F245" s="150"/>
      <c r="G245" s="150"/>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row>
    <row r="246" spans="1:29" ht="15" hidden="1" customHeight="1" x14ac:dyDescent="0.2">
      <c r="A246" s="150"/>
      <c r="B246" s="150"/>
      <c r="C246" s="150"/>
      <c r="D246" s="150"/>
      <c r="E246" s="150"/>
      <c r="F246" s="150"/>
      <c r="G246" s="150"/>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row>
    <row r="247" spans="1:29" ht="15" hidden="1" customHeight="1" x14ac:dyDescent="0.2">
      <c r="A247" s="150"/>
      <c r="B247" s="150"/>
      <c r="C247" s="150"/>
      <c r="D247" s="150"/>
      <c r="E247" s="150"/>
      <c r="F247" s="150"/>
      <c r="G247" s="150"/>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row>
    <row r="248" spans="1:29" ht="15" hidden="1" customHeight="1" x14ac:dyDescent="0.2">
      <c r="A248" s="150"/>
      <c r="B248" s="150"/>
      <c r="C248" s="150"/>
      <c r="D248" s="150"/>
      <c r="E248" s="150"/>
      <c r="F248" s="150"/>
      <c r="G248" s="150"/>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row>
    <row r="249" spans="1:29" ht="15" hidden="1" customHeight="1" x14ac:dyDescent="0.2">
      <c r="A249" s="150"/>
      <c r="B249" s="150"/>
      <c r="C249" s="150"/>
      <c r="D249" s="150"/>
      <c r="E249" s="150"/>
      <c r="F249" s="150"/>
      <c r="G249" s="150"/>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row>
    <row r="250" spans="1:29" ht="15" hidden="1" customHeight="1" x14ac:dyDescent="0.2">
      <c r="A250" s="150"/>
      <c r="B250" s="150"/>
      <c r="C250" s="150"/>
      <c r="D250" s="150"/>
      <c r="E250" s="150"/>
      <c r="F250" s="150"/>
      <c r="G250" s="150"/>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row>
    <row r="251" spans="1:29" ht="15" hidden="1" customHeight="1" x14ac:dyDescent="0.2">
      <c r="A251" s="150"/>
      <c r="B251" s="150"/>
      <c r="C251" s="150"/>
      <c r="D251" s="150"/>
      <c r="E251" s="150"/>
      <c r="F251" s="150"/>
      <c r="G251" s="150"/>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row>
    <row r="252" spans="1:29" ht="15" hidden="1" customHeight="1" x14ac:dyDescent="0.2">
      <c r="A252" s="150"/>
      <c r="B252" s="150"/>
      <c r="C252" s="150"/>
      <c r="D252" s="150"/>
      <c r="E252" s="150"/>
      <c r="F252" s="150"/>
      <c r="G252" s="150"/>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row>
    <row r="253" spans="1:29" ht="15" hidden="1" customHeight="1" x14ac:dyDescent="0.2">
      <c r="A253" s="150"/>
      <c r="B253" s="150"/>
      <c r="C253" s="150"/>
      <c r="D253" s="150"/>
      <c r="E253" s="150"/>
      <c r="F253" s="150"/>
      <c r="G253" s="150"/>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row>
    <row r="254" spans="1:29" ht="15" hidden="1" customHeight="1" x14ac:dyDescent="0.2">
      <c r="A254" s="150"/>
      <c r="B254" s="150"/>
      <c r="C254" s="150"/>
      <c r="D254" s="150"/>
      <c r="E254" s="150"/>
      <c r="F254" s="150"/>
      <c r="G254" s="150"/>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row>
    <row r="255" spans="1:29" ht="15" hidden="1" customHeight="1" x14ac:dyDescent="0.2">
      <c r="A255" s="150"/>
      <c r="B255" s="150"/>
      <c r="C255" s="150"/>
      <c r="D255" s="150"/>
      <c r="E255" s="150"/>
      <c r="F255" s="150"/>
      <c r="G255" s="150"/>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row>
    <row r="256" spans="1:29" ht="15" hidden="1" customHeight="1" x14ac:dyDescent="0.2">
      <c r="A256" s="150"/>
      <c r="B256" s="150"/>
      <c r="C256" s="150"/>
      <c r="D256" s="150"/>
      <c r="E256" s="150"/>
      <c r="F256" s="150"/>
      <c r="G256" s="150"/>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row>
    <row r="257" spans="1:29" ht="15" hidden="1" customHeight="1" x14ac:dyDescent="0.2">
      <c r="A257" s="150"/>
      <c r="B257" s="150"/>
      <c r="C257" s="150"/>
      <c r="D257" s="150"/>
      <c r="E257" s="150"/>
      <c r="F257" s="150"/>
      <c r="G257" s="150"/>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row>
    <row r="258" spans="1:29" ht="15" hidden="1" customHeight="1" x14ac:dyDescent="0.2">
      <c r="A258" s="150"/>
      <c r="B258" s="150"/>
      <c r="C258" s="150"/>
      <c r="D258" s="150"/>
      <c r="E258" s="150"/>
      <c r="F258" s="150"/>
      <c r="G258" s="150"/>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row>
    <row r="259" spans="1:29" ht="15" hidden="1" customHeight="1" x14ac:dyDescent="0.2">
      <c r="A259" s="150"/>
      <c r="B259" s="150"/>
      <c r="C259" s="150"/>
      <c r="D259" s="150"/>
      <c r="E259" s="150"/>
      <c r="F259" s="150"/>
      <c r="G259" s="150"/>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row>
    <row r="260" spans="1:29" ht="15" hidden="1" customHeight="1" x14ac:dyDescent="0.2">
      <c r="A260" s="150"/>
      <c r="B260" s="150"/>
      <c r="C260" s="150"/>
      <c r="D260" s="150"/>
      <c r="E260" s="150"/>
      <c r="F260" s="150"/>
      <c r="G260" s="150"/>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row>
    <row r="261" spans="1:29" ht="15" hidden="1" customHeight="1" x14ac:dyDescent="0.2">
      <c r="A261" s="150"/>
      <c r="B261" s="150"/>
      <c r="C261" s="150"/>
      <c r="D261" s="150"/>
      <c r="E261" s="150"/>
      <c r="F261" s="150"/>
      <c r="G261" s="150"/>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row>
    <row r="262" spans="1:29" ht="15" hidden="1" customHeight="1" x14ac:dyDescent="0.2">
      <c r="A262" s="150"/>
      <c r="B262" s="150"/>
      <c r="C262" s="150"/>
      <c r="D262" s="150"/>
      <c r="E262" s="150"/>
      <c r="F262" s="150"/>
      <c r="G262" s="150"/>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row>
    <row r="263" spans="1:29" ht="15" hidden="1" customHeight="1" x14ac:dyDescent="0.2">
      <c r="A263" s="150"/>
      <c r="B263" s="150"/>
      <c r="C263" s="150"/>
      <c r="D263" s="150"/>
      <c r="E263" s="150"/>
      <c r="F263" s="150"/>
      <c r="G263" s="150"/>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row>
    <row r="264" spans="1:29" ht="15" hidden="1" customHeight="1" x14ac:dyDescent="0.2">
      <c r="A264" s="150"/>
      <c r="B264" s="150"/>
      <c r="C264" s="150"/>
      <c r="D264" s="150"/>
      <c r="E264" s="150"/>
      <c r="F264" s="150"/>
      <c r="G264" s="150"/>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row>
    <row r="265" spans="1:29" ht="15" hidden="1" customHeight="1" x14ac:dyDescent="0.2">
      <c r="A265" s="150"/>
      <c r="B265" s="150"/>
      <c r="C265" s="150"/>
      <c r="D265" s="150"/>
      <c r="E265" s="150"/>
      <c r="F265" s="150"/>
      <c r="G265" s="150"/>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row>
    <row r="266" spans="1:29" ht="15" hidden="1" customHeight="1" x14ac:dyDescent="0.2">
      <c r="A266" s="150"/>
      <c r="B266" s="150"/>
      <c r="C266" s="150"/>
      <c r="D266" s="150"/>
      <c r="E266" s="150"/>
      <c r="F266" s="150"/>
      <c r="G266" s="150"/>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row>
    <row r="267" spans="1:29" ht="15" hidden="1" customHeight="1" x14ac:dyDescent="0.2">
      <c r="A267" s="150"/>
      <c r="B267" s="150"/>
      <c r="C267" s="150"/>
      <c r="D267" s="150"/>
      <c r="E267" s="150"/>
      <c r="F267" s="150"/>
      <c r="G267" s="150"/>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row>
    <row r="268" spans="1:29" ht="15" hidden="1" customHeight="1" x14ac:dyDescent="0.2">
      <c r="A268" s="150"/>
      <c r="B268" s="150"/>
      <c r="C268" s="150"/>
      <c r="D268" s="150"/>
      <c r="E268" s="150"/>
      <c r="F268" s="150"/>
      <c r="G268" s="150"/>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row>
    <row r="269" spans="1:29" ht="15" hidden="1" customHeight="1" x14ac:dyDescent="0.2">
      <c r="A269" s="150"/>
      <c r="B269" s="150"/>
      <c r="C269" s="150"/>
      <c r="D269" s="150"/>
      <c r="E269" s="150"/>
      <c r="F269" s="150"/>
      <c r="G269" s="150"/>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row>
    <row r="270" spans="1:29" ht="15" hidden="1" customHeight="1" x14ac:dyDescent="0.2">
      <c r="A270" s="150"/>
      <c r="B270" s="150"/>
      <c r="C270" s="150"/>
      <c r="D270" s="150"/>
      <c r="E270" s="150"/>
      <c r="F270" s="150"/>
      <c r="G270" s="150"/>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row>
    <row r="271" spans="1:29" ht="15" hidden="1" customHeight="1" x14ac:dyDescent="0.2">
      <c r="A271" s="150"/>
      <c r="B271" s="150"/>
      <c r="C271" s="150"/>
      <c r="D271" s="150"/>
      <c r="E271" s="150"/>
      <c r="F271" s="150"/>
      <c r="G271" s="150"/>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row>
    <row r="272" spans="1:29" ht="15" hidden="1" customHeight="1" x14ac:dyDescent="0.2">
      <c r="A272" s="150"/>
      <c r="B272" s="150"/>
      <c r="C272" s="150"/>
      <c r="D272" s="150"/>
      <c r="E272" s="150"/>
      <c r="F272" s="150"/>
      <c r="G272" s="150"/>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row>
    <row r="273" spans="1:38" ht="29.25" customHeight="1" x14ac:dyDescent="0.2">
      <c r="A273" s="551" t="s">
        <v>32</v>
      </c>
      <c r="B273" s="551"/>
      <c r="C273" s="551"/>
      <c r="D273" s="551"/>
      <c r="E273" s="551"/>
      <c r="F273" s="551"/>
      <c r="G273" s="551"/>
      <c r="H273" s="551"/>
      <c r="I273" s="551"/>
      <c r="J273" s="551"/>
      <c r="K273" s="551"/>
      <c r="L273" s="551"/>
      <c r="M273" s="551"/>
      <c r="N273" s="551"/>
      <c r="O273" s="551"/>
      <c r="P273" s="551"/>
      <c r="Q273" s="551"/>
      <c r="R273" s="551"/>
      <c r="S273" s="551"/>
      <c r="T273" s="551"/>
      <c r="U273" s="551"/>
      <c r="V273" s="551"/>
      <c r="W273" s="551"/>
      <c r="X273" s="551"/>
      <c r="Y273" s="551"/>
      <c r="Z273" s="551"/>
      <c r="AA273" s="551"/>
      <c r="AB273" s="551"/>
      <c r="AC273" s="551"/>
    </row>
    <row r="274" spans="1:38" ht="91.5" customHeight="1" x14ac:dyDescent="0.2">
      <c r="A274" s="526" t="s">
        <v>110</v>
      </c>
      <c r="B274" s="526"/>
      <c r="C274" s="526"/>
      <c r="D274" s="526"/>
      <c r="E274" s="526"/>
      <c r="F274" s="526"/>
      <c r="G274" s="526"/>
      <c r="H274" s="526"/>
      <c r="I274" s="526"/>
      <c r="J274" s="526"/>
      <c r="K274" s="526"/>
      <c r="L274" s="526"/>
      <c r="M274" s="526"/>
      <c r="N274" s="526"/>
      <c r="O274" s="526"/>
      <c r="P274" s="526"/>
      <c r="Q274" s="526"/>
      <c r="R274" s="526"/>
      <c r="S274" s="526"/>
      <c r="T274" s="526"/>
      <c r="U274" s="526"/>
      <c r="V274" s="526"/>
      <c r="W274" s="526"/>
      <c r="X274" s="526"/>
      <c r="Y274" s="526"/>
      <c r="Z274" s="526"/>
      <c r="AA274" s="526"/>
      <c r="AB274" s="526"/>
      <c r="AC274" s="526"/>
      <c r="AE274" s="153"/>
    </row>
    <row r="276" spans="1:38" ht="18" x14ac:dyDescent="0.2">
      <c r="A276" s="537" t="s">
        <v>33</v>
      </c>
      <c r="B276" s="537"/>
      <c r="C276" s="537"/>
      <c r="D276" s="537"/>
      <c r="E276" s="537"/>
      <c r="F276" s="537"/>
      <c r="G276" s="537"/>
      <c r="H276" s="537"/>
      <c r="I276" s="537"/>
      <c r="J276" s="537"/>
      <c r="K276" s="537"/>
      <c r="L276" s="537"/>
      <c r="M276" s="537"/>
      <c r="N276" s="537"/>
      <c r="O276" s="537"/>
      <c r="P276" s="537"/>
      <c r="Q276" s="537"/>
      <c r="R276" s="537"/>
      <c r="S276" s="537"/>
      <c r="T276" s="537"/>
      <c r="U276" s="537"/>
      <c r="V276" s="537"/>
      <c r="W276" s="537"/>
      <c r="X276" s="537"/>
      <c r="Y276" s="537"/>
      <c r="Z276" s="537"/>
      <c r="AA276" s="537"/>
      <c r="AB276" s="537"/>
      <c r="AC276" s="537"/>
    </row>
    <row r="277" spans="1:38" ht="15" x14ac:dyDescent="0.2">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c r="AA277" s="152"/>
      <c r="AB277" s="152"/>
      <c r="AC277" s="152"/>
    </row>
    <row r="278" spans="1:38" ht="224.25" customHeight="1" x14ac:dyDescent="0.2">
      <c r="A278" s="520" t="s">
        <v>1</v>
      </c>
      <c r="B278" s="538"/>
      <c r="C278" s="538"/>
      <c r="D278" s="577" t="s">
        <v>282</v>
      </c>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8"/>
    </row>
    <row r="279" spans="1:38" s="268" customFormat="1" ht="33.75" customHeight="1" x14ac:dyDescent="0.2">
      <c r="A279" s="539"/>
      <c r="B279" s="540"/>
      <c r="C279" s="540"/>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80"/>
      <c r="AD279" s="261"/>
    </row>
    <row r="281" spans="1:38" ht="76.5" customHeight="1" x14ac:dyDescent="0.2">
      <c r="A281" s="449" t="s">
        <v>354</v>
      </c>
      <c r="B281" s="449"/>
      <c r="C281" s="449"/>
      <c r="D281" s="449"/>
      <c r="E281" s="449"/>
      <c r="F281" s="449"/>
      <c r="G281" s="449"/>
      <c r="H281" s="449"/>
      <c r="I281" s="449"/>
      <c r="J281" s="449"/>
      <c r="K281" s="449"/>
      <c r="L281" s="449"/>
      <c r="M281" s="449"/>
      <c r="N281" s="449"/>
      <c r="O281" s="449"/>
      <c r="P281" s="449"/>
      <c r="Q281" s="449"/>
      <c r="R281" s="449"/>
      <c r="S281" s="449"/>
      <c r="T281" s="449"/>
      <c r="U281" s="449"/>
      <c r="V281" s="449"/>
      <c r="W281" s="449"/>
      <c r="X281" s="449"/>
      <c r="Y281" s="449"/>
      <c r="Z281" s="449"/>
      <c r="AA281" s="449"/>
      <c r="AB281" s="449"/>
      <c r="AC281" s="449"/>
      <c r="AE281" s="569" t="s">
        <v>310</v>
      </c>
      <c r="AF281" s="569"/>
      <c r="AG281" s="569"/>
      <c r="AH281" s="569"/>
      <c r="AI281" s="569"/>
      <c r="AJ281" s="569"/>
      <c r="AK281" s="569"/>
      <c r="AL281" s="569"/>
    </row>
    <row r="282" spans="1:38" ht="131.25" customHeight="1" x14ac:dyDescent="0.2">
      <c r="A282" s="450" t="s">
        <v>322</v>
      </c>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c r="AC282" s="450"/>
      <c r="AE282" s="569" t="s">
        <v>304</v>
      </c>
      <c r="AF282" s="570"/>
      <c r="AG282" s="570"/>
      <c r="AH282" s="570"/>
      <c r="AI282" s="570"/>
      <c r="AJ282" s="570"/>
      <c r="AK282" s="570"/>
      <c r="AL282" s="570"/>
    </row>
    <row r="283" spans="1:38" x14ac:dyDescent="0.2">
      <c r="A283" s="153"/>
    </row>
    <row r="284" spans="1:38" ht="135" customHeight="1" x14ac:dyDescent="0.2">
      <c r="A284" s="449" t="s">
        <v>331</v>
      </c>
      <c r="B284" s="449"/>
      <c r="C284" s="449"/>
      <c r="D284" s="449"/>
      <c r="E284" s="449"/>
      <c r="F284" s="449"/>
      <c r="G284" s="449"/>
      <c r="H284" s="449"/>
      <c r="I284" s="449"/>
      <c r="J284" s="449"/>
      <c r="K284" s="449"/>
      <c r="L284" s="449"/>
      <c r="M284" s="449"/>
      <c r="N284" s="449"/>
      <c r="O284" s="449"/>
      <c r="P284" s="449"/>
      <c r="Q284" s="449"/>
      <c r="R284" s="449"/>
      <c r="S284" s="449"/>
      <c r="T284" s="449"/>
      <c r="U284" s="449"/>
      <c r="V284" s="449"/>
      <c r="W284" s="449"/>
      <c r="X284" s="449"/>
      <c r="Y284" s="449"/>
      <c r="Z284" s="449"/>
      <c r="AA284" s="449"/>
      <c r="AB284" s="449"/>
      <c r="AC284" s="449"/>
      <c r="AE284" s="569" t="s">
        <v>313</v>
      </c>
      <c r="AF284" s="569"/>
      <c r="AG284" s="569"/>
      <c r="AH284" s="569"/>
      <c r="AI284" s="569"/>
      <c r="AJ284" s="569"/>
      <c r="AK284" s="569"/>
      <c r="AL284" s="569"/>
    </row>
    <row r="286" spans="1:38" ht="62.25" customHeight="1" x14ac:dyDescent="0.2">
      <c r="A286" s="449" t="s">
        <v>131</v>
      </c>
      <c r="B286" s="449"/>
      <c r="C286" s="449"/>
      <c r="D286" s="449"/>
      <c r="E286" s="449"/>
      <c r="F286" s="449"/>
      <c r="G286" s="449"/>
      <c r="H286" s="449"/>
      <c r="I286" s="449"/>
      <c r="J286" s="449"/>
      <c r="K286" s="449"/>
      <c r="L286" s="449"/>
      <c r="M286" s="449"/>
      <c r="N286" s="449"/>
      <c r="O286" s="449"/>
      <c r="P286" s="449"/>
      <c r="Q286" s="449"/>
      <c r="R286" s="449"/>
      <c r="S286" s="449"/>
      <c r="T286" s="449"/>
      <c r="U286" s="449"/>
      <c r="V286" s="449"/>
      <c r="W286" s="449"/>
      <c r="X286" s="449"/>
      <c r="Y286" s="449"/>
      <c r="Z286" s="449"/>
      <c r="AA286" s="449"/>
      <c r="AB286" s="449"/>
      <c r="AC286" s="449"/>
    </row>
    <row r="287" spans="1:38" ht="15.75" customHeight="1" x14ac:dyDescent="0.2">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row>
    <row r="288" spans="1:38" ht="78.75" customHeight="1" x14ac:dyDescent="0.2">
      <c r="A288" s="450" t="s">
        <v>241</v>
      </c>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c r="AA288" s="450"/>
      <c r="AB288" s="450"/>
      <c r="AC288" s="450"/>
    </row>
    <row r="289" spans="1:32" ht="75" customHeight="1" x14ac:dyDescent="0.2">
      <c r="A289" s="155" t="s">
        <v>107</v>
      </c>
      <c r="B289" s="536" t="s">
        <v>303</v>
      </c>
      <c r="C289" s="536"/>
      <c r="D289" s="449"/>
      <c r="E289" s="449"/>
      <c r="F289" s="449"/>
      <c r="G289" s="449"/>
      <c r="H289" s="449"/>
      <c r="I289" s="449"/>
      <c r="J289" s="449"/>
      <c r="K289" s="449"/>
      <c r="L289" s="449"/>
      <c r="M289" s="449"/>
      <c r="N289" s="449"/>
      <c r="O289" s="449"/>
      <c r="P289" s="449"/>
      <c r="Q289" s="449"/>
      <c r="R289" s="449"/>
      <c r="S289" s="449"/>
      <c r="T289" s="449"/>
      <c r="U289" s="449"/>
      <c r="V289" s="449"/>
      <c r="W289" s="449"/>
      <c r="X289" s="449"/>
      <c r="Y289" s="449"/>
      <c r="Z289" s="449"/>
      <c r="AA289" s="449"/>
      <c r="AB289" s="449"/>
      <c r="AC289" s="449"/>
    </row>
    <row r="290" spans="1:32" ht="63" customHeight="1" x14ac:dyDescent="0.2">
      <c r="A290" s="449" t="s">
        <v>224</v>
      </c>
      <c r="B290" s="449"/>
      <c r="C290" s="449"/>
      <c r="D290" s="449"/>
      <c r="E290" s="449"/>
      <c r="F290" s="449"/>
      <c r="G290" s="449"/>
      <c r="H290" s="449"/>
      <c r="I290" s="449"/>
      <c r="J290" s="449"/>
      <c r="K290" s="449"/>
      <c r="L290" s="449"/>
      <c r="M290" s="449"/>
      <c r="N290" s="449"/>
      <c r="O290" s="449"/>
      <c r="P290" s="449"/>
      <c r="Q290" s="449"/>
      <c r="R290" s="449"/>
      <c r="S290" s="449"/>
      <c r="T290" s="449"/>
      <c r="U290" s="449"/>
      <c r="V290" s="449"/>
      <c r="W290" s="449"/>
      <c r="X290" s="449"/>
      <c r="Y290" s="449"/>
      <c r="Z290" s="449"/>
      <c r="AA290" s="449"/>
      <c r="AB290" s="449"/>
      <c r="AC290" s="449"/>
      <c r="AE290" s="298" t="s">
        <v>286</v>
      </c>
    </row>
    <row r="291" spans="1:32" ht="87" customHeight="1" x14ac:dyDescent="0.2">
      <c r="A291" s="449" t="s">
        <v>80</v>
      </c>
      <c r="B291" s="449"/>
      <c r="C291" s="449"/>
      <c r="D291" s="449"/>
      <c r="E291" s="449"/>
      <c r="F291" s="449"/>
      <c r="G291" s="449"/>
      <c r="H291" s="449"/>
      <c r="I291" s="449"/>
      <c r="J291" s="449"/>
      <c r="K291" s="449"/>
      <c r="L291" s="449"/>
      <c r="M291" s="449"/>
      <c r="N291" s="449"/>
      <c r="O291" s="449"/>
      <c r="P291" s="449"/>
      <c r="Q291" s="449"/>
      <c r="R291" s="449"/>
      <c r="S291" s="449"/>
      <c r="T291" s="449"/>
      <c r="U291" s="449"/>
      <c r="V291" s="449"/>
      <c r="W291" s="449"/>
      <c r="X291" s="449"/>
      <c r="Y291" s="449"/>
      <c r="Z291" s="449"/>
      <c r="AA291" s="449"/>
      <c r="AB291" s="449"/>
      <c r="AC291" s="449"/>
      <c r="AD291" s="299"/>
      <c r="AE291" s="300" t="s">
        <v>73</v>
      </c>
      <c r="AF291" s="300" t="s">
        <v>74</v>
      </c>
    </row>
    <row r="292" spans="1:32" s="357" customFormat="1" ht="16.5" customHeight="1" x14ac:dyDescent="0.2">
      <c r="A292" s="385"/>
      <c r="B292" s="385"/>
      <c r="C292" s="385"/>
      <c r="D292" s="385"/>
      <c r="E292" s="385"/>
      <c r="F292" s="385"/>
      <c r="G292" s="385"/>
      <c r="H292" s="385"/>
      <c r="I292" s="385"/>
      <c r="J292" s="385"/>
      <c r="K292" s="385"/>
      <c r="L292" s="385"/>
      <c r="M292" s="385"/>
      <c r="N292" s="385"/>
      <c r="O292" s="385"/>
      <c r="P292" s="385"/>
      <c r="Q292" s="385"/>
      <c r="R292" s="385"/>
      <c r="S292" s="385"/>
      <c r="T292" s="385"/>
      <c r="U292" s="385"/>
      <c r="V292" s="385"/>
      <c r="W292" s="385"/>
      <c r="X292" s="385"/>
      <c r="Y292" s="385"/>
      <c r="Z292" s="385"/>
      <c r="AA292" s="385"/>
      <c r="AB292" s="385"/>
      <c r="AC292" s="385"/>
      <c r="AD292" s="386"/>
      <c r="AE292" s="387"/>
      <c r="AF292" s="387"/>
    </row>
    <row r="293" spans="1:32" ht="15" x14ac:dyDescent="0.2">
      <c r="A293" s="368" t="s">
        <v>314</v>
      </c>
      <c r="B293" s="162" t="s">
        <v>237</v>
      </c>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E293" s="289" t="s">
        <v>311</v>
      </c>
    </row>
    <row r="294" spans="1:32" x14ac:dyDescent="0.2">
      <c r="Q294" s="158"/>
    </row>
    <row r="295" spans="1:32" ht="17.25" customHeight="1" x14ac:dyDescent="0.25">
      <c r="A295" s="417" t="s">
        <v>323</v>
      </c>
      <c r="B295" s="417"/>
      <c r="C295" s="417"/>
      <c r="D295" s="417"/>
      <c r="E295" s="417"/>
      <c r="F295" s="417"/>
      <c r="G295" s="417"/>
      <c r="H295" s="417"/>
      <c r="I295" s="417"/>
      <c r="J295" s="417"/>
      <c r="K295" s="417"/>
      <c r="L295" s="417"/>
      <c r="M295" s="417"/>
      <c r="N295" s="417"/>
      <c r="O295" s="417"/>
      <c r="P295" s="417"/>
      <c r="Q295" s="417"/>
      <c r="R295" s="417"/>
      <c r="S295" s="417"/>
      <c r="T295" s="417"/>
      <c r="U295" s="417"/>
      <c r="V295" s="417"/>
      <c r="W295" s="417"/>
      <c r="X295" s="417"/>
      <c r="Y295" s="417"/>
      <c r="Z295" s="417"/>
      <c r="AA295" s="417"/>
      <c r="AB295" s="417"/>
      <c r="AC295" s="417"/>
    </row>
    <row r="296" spans="1:32" ht="19.5" customHeight="1" x14ac:dyDescent="0.2">
      <c r="A296" s="454" t="s">
        <v>122</v>
      </c>
      <c r="B296" s="455"/>
      <c r="C296" s="455"/>
      <c r="D296" s="455"/>
      <c r="E296" s="455"/>
      <c r="F296" s="455"/>
      <c r="G296" s="455"/>
      <c r="H296" s="455"/>
      <c r="I296" s="455"/>
      <c r="J296" s="455"/>
      <c r="K296" s="455"/>
      <c r="L296" s="455"/>
      <c r="M296" s="455"/>
      <c r="N296" s="455"/>
      <c r="O296" s="455"/>
      <c r="P296" s="455"/>
      <c r="Q296" s="455"/>
      <c r="R296" s="455"/>
      <c r="S296" s="455"/>
      <c r="T296" s="455"/>
      <c r="U296" s="455"/>
      <c r="V296" s="455"/>
      <c r="W296" s="455"/>
      <c r="X296" s="456"/>
      <c r="Y296" s="471" t="s">
        <v>37</v>
      </c>
      <c r="Z296" s="472"/>
      <c r="AA296" s="472"/>
      <c r="AB296" s="473"/>
      <c r="AC296" s="149"/>
      <c r="AD296" s="4"/>
      <c r="AE296" s="269" t="str">
        <f>IF(AD296=1,AF296,IF(AD296=2,AF297,IF(AD296=3,AF298,IF(AD296=4,AF299,""))))</f>
        <v/>
      </c>
      <c r="AF296" s="124">
        <v>-1</v>
      </c>
    </row>
    <row r="297" spans="1:32" ht="19.5" customHeight="1" x14ac:dyDescent="0.2">
      <c r="A297" s="454" t="s">
        <v>123</v>
      </c>
      <c r="B297" s="455"/>
      <c r="C297" s="455"/>
      <c r="D297" s="455"/>
      <c r="E297" s="455"/>
      <c r="F297" s="455"/>
      <c r="G297" s="455"/>
      <c r="H297" s="455"/>
      <c r="I297" s="455"/>
      <c r="J297" s="455"/>
      <c r="K297" s="455"/>
      <c r="L297" s="455"/>
      <c r="M297" s="455"/>
      <c r="N297" s="455"/>
      <c r="O297" s="455"/>
      <c r="P297" s="455"/>
      <c r="Q297" s="455"/>
      <c r="R297" s="455"/>
      <c r="S297" s="455"/>
      <c r="T297" s="455"/>
      <c r="U297" s="455"/>
      <c r="V297" s="455"/>
      <c r="W297" s="455"/>
      <c r="X297" s="456"/>
      <c r="Y297" s="471" t="s">
        <v>34</v>
      </c>
      <c r="Z297" s="472"/>
      <c r="AA297" s="472"/>
      <c r="AB297" s="473"/>
      <c r="AC297" s="149"/>
      <c r="AF297" s="124">
        <v>0</v>
      </c>
    </row>
    <row r="298" spans="1:32" ht="31.5" customHeight="1" x14ac:dyDescent="0.2">
      <c r="A298" s="454" t="s">
        <v>124</v>
      </c>
      <c r="B298" s="455"/>
      <c r="C298" s="455"/>
      <c r="D298" s="455"/>
      <c r="E298" s="455"/>
      <c r="F298" s="455"/>
      <c r="G298" s="455"/>
      <c r="H298" s="455"/>
      <c r="I298" s="455"/>
      <c r="J298" s="455"/>
      <c r="K298" s="455"/>
      <c r="L298" s="455"/>
      <c r="M298" s="455"/>
      <c r="N298" s="455"/>
      <c r="O298" s="455"/>
      <c r="P298" s="455"/>
      <c r="Q298" s="455"/>
      <c r="R298" s="455"/>
      <c r="S298" s="455"/>
      <c r="T298" s="455"/>
      <c r="U298" s="455"/>
      <c r="V298" s="455"/>
      <c r="W298" s="455"/>
      <c r="X298" s="456"/>
      <c r="Y298" s="471" t="s">
        <v>35</v>
      </c>
      <c r="Z298" s="472"/>
      <c r="AA298" s="472"/>
      <c r="AB298" s="473"/>
      <c r="AC298" s="149"/>
      <c r="AF298" s="124">
        <v>0.5</v>
      </c>
    </row>
    <row r="299" spans="1:32" ht="18" customHeight="1" x14ac:dyDescent="0.2">
      <c r="A299" s="454" t="s">
        <v>125</v>
      </c>
      <c r="B299" s="455"/>
      <c r="C299" s="455"/>
      <c r="D299" s="455"/>
      <c r="E299" s="455"/>
      <c r="F299" s="455"/>
      <c r="G299" s="455"/>
      <c r="H299" s="455"/>
      <c r="I299" s="455"/>
      <c r="J299" s="455"/>
      <c r="K299" s="455"/>
      <c r="L299" s="455"/>
      <c r="M299" s="455"/>
      <c r="N299" s="455"/>
      <c r="O299" s="455"/>
      <c r="P299" s="455"/>
      <c r="Q299" s="455"/>
      <c r="R299" s="455"/>
      <c r="S299" s="455"/>
      <c r="T299" s="455"/>
      <c r="U299" s="455"/>
      <c r="V299" s="455"/>
      <c r="W299" s="455"/>
      <c r="X299" s="456"/>
      <c r="Y299" s="471" t="s">
        <v>38</v>
      </c>
      <c r="Z299" s="472"/>
      <c r="AA299" s="472"/>
      <c r="AB299" s="473"/>
      <c r="AC299" s="149"/>
      <c r="AF299" s="124">
        <v>1</v>
      </c>
    </row>
    <row r="301" spans="1:32" ht="15" customHeight="1" x14ac:dyDescent="0.2">
      <c r="A301" s="424" t="s">
        <v>114</v>
      </c>
      <c r="B301" s="425"/>
      <c r="C301" s="425"/>
      <c r="D301" s="425"/>
      <c r="E301" s="425"/>
      <c r="F301" s="425"/>
      <c r="G301" s="425"/>
      <c r="H301" s="425"/>
      <c r="I301" s="425"/>
      <c r="J301" s="425"/>
      <c r="K301" s="425"/>
      <c r="L301" s="425"/>
      <c r="M301" s="425"/>
      <c r="N301" s="425"/>
      <c r="O301" s="425"/>
      <c r="P301" s="425"/>
      <c r="Q301" s="425"/>
      <c r="R301" s="425"/>
      <c r="S301" s="425"/>
      <c r="T301" s="425"/>
      <c r="U301" s="425"/>
      <c r="V301" s="425"/>
      <c r="W301" s="425"/>
      <c r="X301" s="425"/>
      <c r="Y301" s="425"/>
      <c r="Z301" s="425"/>
      <c r="AA301" s="425"/>
      <c r="AB301" s="425"/>
      <c r="AC301" s="426"/>
    </row>
    <row r="302" spans="1:32" ht="30" customHeight="1" x14ac:dyDescent="0.2">
      <c r="A302" s="418"/>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c r="Y302" s="419"/>
      <c r="Z302" s="419"/>
      <c r="AA302" s="419"/>
      <c r="AB302" s="419"/>
      <c r="AC302" s="420"/>
    </row>
    <row r="303" spans="1:32" x14ac:dyDescent="0.2">
      <c r="AC303" s="124"/>
    </row>
    <row r="304" spans="1:32" ht="33.75" customHeight="1" x14ac:dyDescent="0.2">
      <c r="A304" s="421" t="s">
        <v>319</v>
      </c>
      <c r="B304" s="422"/>
      <c r="C304" s="422"/>
      <c r="D304" s="422"/>
      <c r="E304" s="422"/>
      <c r="F304" s="422"/>
      <c r="G304" s="422"/>
      <c r="H304" s="422"/>
      <c r="I304" s="422"/>
      <c r="J304" s="422"/>
      <c r="K304" s="422"/>
      <c r="L304" s="422"/>
      <c r="M304" s="422"/>
      <c r="N304" s="422"/>
      <c r="O304" s="422"/>
      <c r="P304" s="422"/>
      <c r="Q304" s="422"/>
      <c r="R304" s="422"/>
      <c r="S304" s="422"/>
      <c r="T304" s="422"/>
      <c r="U304" s="422"/>
      <c r="V304" s="422"/>
      <c r="W304" s="422"/>
      <c r="X304" s="422"/>
      <c r="Y304" s="422"/>
      <c r="Z304" s="422"/>
      <c r="AA304" s="422"/>
      <c r="AB304" s="422"/>
      <c r="AC304" s="423"/>
    </row>
    <row r="305" spans="1:35" ht="14.25" customHeight="1" x14ac:dyDescent="0.2">
      <c r="A305" s="477" t="s">
        <v>228</v>
      </c>
      <c r="B305" s="478"/>
      <c r="C305" s="478"/>
      <c r="D305" s="478"/>
      <c r="E305" s="478"/>
      <c r="F305" s="478"/>
      <c r="G305" s="478"/>
      <c r="H305" s="478"/>
      <c r="I305" s="478"/>
      <c r="J305" s="478"/>
      <c r="K305" s="478"/>
      <c r="L305" s="478"/>
      <c r="M305" s="478"/>
      <c r="N305" s="478"/>
      <c r="O305" s="478"/>
      <c r="P305" s="478"/>
      <c r="Q305" s="478"/>
      <c r="R305" s="478"/>
      <c r="S305" s="478"/>
      <c r="T305" s="478"/>
      <c r="U305" s="478"/>
      <c r="V305" s="478"/>
      <c r="W305" s="478"/>
      <c r="X305" s="478"/>
      <c r="Y305" s="478"/>
      <c r="Z305" s="478"/>
      <c r="AA305" s="478"/>
      <c r="AB305" s="478"/>
      <c r="AC305" s="479"/>
    </row>
    <row r="306" spans="1:35" ht="64.5" customHeight="1" x14ac:dyDescent="0.2">
      <c r="A306" s="477"/>
      <c r="B306" s="478"/>
      <c r="C306" s="478"/>
      <c r="D306" s="478"/>
      <c r="E306" s="478"/>
      <c r="F306" s="478"/>
      <c r="G306" s="478"/>
      <c r="H306" s="478"/>
      <c r="I306" s="478"/>
      <c r="J306" s="478"/>
      <c r="K306" s="478"/>
      <c r="L306" s="478"/>
      <c r="M306" s="478"/>
      <c r="N306" s="478"/>
      <c r="O306" s="478"/>
      <c r="P306" s="478"/>
      <c r="Q306" s="478"/>
      <c r="R306" s="478"/>
      <c r="S306" s="478"/>
      <c r="T306" s="478"/>
      <c r="U306" s="478"/>
      <c r="V306" s="478"/>
      <c r="W306" s="478"/>
      <c r="X306" s="478"/>
      <c r="Y306" s="478"/>
      <c r="Z306" s="478"/>
      <c r="AA306" s="478"/>
      <c r="AB306" s="478"/>
      <c r="AC306" s="479"/>
    </row>
    <row r="307" spans="1:35" ht="65.25" customHeight="1" x14ac:dyDescent="0.2">
      <c r="A307" s="408" t="s">
        <v>42</v>
      </c>
      <c r="B307" s="406"/>
      <c r="C307" s="406"/>
      <c r="D307" s="406"/>
      <c r="E307" s="406"/>
      <c r="F307" s="406"/>
      <c r="G307" s="406"/>
      <c r="H307" s="406"/>
      <c r="I307" s="406"/>
      <c r="J307" s="406"/>
      <c r="K307" s="406"/>
      <c r="L307" s="406"/>
      <c r="M307" s="406"/>
      <c r="N307" s="406"/>
      <c r="O307" s="406"/>
      <c r="P307" s="406"/>
      <c r="Q307" s="406"/>
      <c r="R307" s="406"/>
      <c r="S307" s="406"/>
      <c r="T307" s="406"/>
      <c r="U307" s="406"/>
      <c r="V307" s="406"/>
      <c r="W307" s="406"/>
      <c r="X307" s="406"/>
      <c r="Y307" s="406"/>
      <c r="Z307" s="406"/>
      <c r="AA307" s="406"/>
      <c r="AB307" s="406"/>
      <c r="AC307" s="431"/>
    </row>
    <row r="310" spans="1:35" ht="15" x14ac:dyDescent="0.25">
      <c r="A310" s="367" t="s">
        <v>315</v>
      </c>
      <c r="B310" s="162" t="s">
        <v>164</v>
      </c>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row>
    <row r="311" spans="1:35" x14ac:dyDescent="0.2">
      <c r="A311" s="504" t="s">
        <v>88</v>
      </c>
      <c r="B311" s="505"/>
      <c r="C311" s="505"/>
      <c r="D311" s="505"/>
      <c r="E311" s="505"/>
      <c r="F311" s="505"/>
      <c r="G311" s="505"/>
      <c r="H311" s="505"/>
      <c r="I311" s="505"/>
      <c r="J311" s="505"/>
      <c r="K311" s="505"/>
      <c r="L311" s="505"/>
      <c r="M311" s="505"/>
      <c r="N311" s="505"/>
      <c r="O311" s="505"/>
      <c r="P311" s="505"/>
      <c r="Q311" s="505"/>
      <c r="R311" s="505"/>
      <c r="S311" s="505"/>
      <c r="T311" s="505"/>
      <c r="U311" s="505"/>
      <c r="V311" s="505"/>
      <c r="W311" s="505"/>
      <c r="X311" s="505"/>
      <c r="Y311" s="505"/>
      <c r="Z311" s="505"/>
      <c r="AA311" s="505"/>
      <c r="AB311" s="505"/>
      <c r="AC311" s="505"/>
    </row>
    <row r="312" spans="1:35" ht="30.75" customHeight="1" x14ac:dyDescent="0.25">
      <c r="J312" s="485" t="s">
        <v>284</v>
      </c>
      <c r="K312" s="485"/>
      <c r="L312" s="485"/>
      <c r="M312" s="485"/>
      <c r="N312" s="485"/>
      <c r="O312" s="485"/>
      <c r="P312" s="485"/>
      <c r="Q312" s="485"/>
      <c r="R312" s="485"/>
      <c r="S312" s="485"/>
      <c r="T312" s="485"/>
      <c r="U312" s="485"/>
      <c r="V312" s="485"/>
      <c r="W312" s="485"/>
      <c r="X312" s="485"/>
      <c r="Y312" s="485"/>
      <c r="Z312" s="485"/>
      <c r="AA312" s="485"/>
      <c r="AB312" s="485"/>
      <c r="AC312" s="485"/>
    </row>
    <row r="313" spans="1:35" ht="102.75" customHeight="1" x14ac:dyDescent="0.2">
      <c r="J313" s="486" t="s">
        <v>126</v>
      </c>
      <c r="K313" s="486"/>
      <c r="L313" s="486"/>
      <c r="M313" s="486"/>
      <c r="N313" s="486"/>
      <c r="O313" s="486"/>
      <c r="P313" s="486"/>
      <c r="Q313" s="486" t="s">
        <v>127</v>
      </c>
      <c r="R313" s="486"/>
      <c r="S313" s="486"/>
      <c r="T313" s="486"/>
      <c r="U313" s="486"/>
      <c r="V313" s="486"/>
      <c r="W313" s="486" t="s">
        <v>89</v>
      </c>
      <c r="X313" s="486"/>
      <c r="Y313" s="507"/>
      <c r="Z313" s="507"/>
      <c r="AA313" s="507"/>
      <c r="AB313" s="507"/>
      <c r="AC313" s="507"/>
      <c r="AE313" s="124" t="s">
        <v>265</v>
      </c>
      <c r="AG313" s="148"/>
      <c r="AH313" s="148"/>
      <c r="AI313" s="148"/>
    </row>
    <row r="314" spans="1:35" ht="51" customHeight="1" x14ac:dyDescent="0.2">
      <c r="A314" s="487" t="s">
        <v>285</v>
      </c>
      <c r="B314" s="488"/>
      <c r="C314" s="488"/>
      <c r="D314" s="488"/>
      <c r="E314" s="488"/>
      <c r="F314" s="493" t="s">
        <v>43</v>
      </c>
      <c r="G314" s="493"/>
      <c r="H314" s="493"/>
      <c r="I314" s="494"/>
      <c r="J314" s="497" t="s">
        <v>96</v>
      </c>
      <c r="K314" s="497"/>
      <c r="L314" s="497"/>
      <c r="M314" s="497"/>
      <c r="N314" s="497"/>
      <c r="O314" s="497"/>
      <c r="P314" s="163"/>
      <c r="Q314" s="451" t="s">
        <v>97</v>
      </c>
      <c r="R314" s="452"/>
      <c r="S314" s="452"/>
      <c r="T314" s="452"/>
      <c r="U314" s="453"/>
      <c r="V314" s="163"/>
      <c r="W314" s="451" t="s">
        <v>98</v>
      </c>
      <c r="X314" s="452"/>
      <c r="Y314" s="452"/>
      <c r="Z314" s="452"/>
      <c r="AA314" s="452"/>
      <c r="AB314" s="453"/>
      <c r="AC314" s="164"/>
      <c r="AD314" s="4"/>
      <c r="AE314" s="269" t="str">
        <f>IF(AD314="","",IF(OR(AD314=1,AD314=2,AD314=3,AD314=4,AD314=7),0,IF(OR(AD314=6,AD314=8),0.5,IF(AD314=5,0.25,1))))</f>
        <v/>
      </c>
      <c r="AF314" s="266" t="s">
        <v>266</v>
      </c>
      <c r="AG314" s="148"/>
      <c r="AH314" s="148"/>
      <c r="AI314" s="148"/>
    </row>
    <row r="315" spans="1:35" ht="77.25" customHeight="1" x14ac:dyDescent="0.2">
      <c r="A315" s="489"/>
      <c r="B315" s="490"/>
      <c r="C315" s="490"/>
      <c r="D315" s="490"/>
      <c r="E315" s="490"/>
      <c r="F315" s="493" t="s">
        <v>111</v>
      </c>
      <c r="G315" s="493"/>
      <c r="H315" s="493"/>
      <c r="I315" s="494"/>
      <c r="J315" s="497" t="s">
        <v>99</v>
      </c>
      <c r="K315" s="497"/>
      <c r="L315" s="497"/>
      <c r="M315" s="497"/>
      <c r="N315" s="497"/>
      <c r="O315" s="497"/>
      <c r="P315" s="163"/>
      <c r="Q315" s="451" t="s">
        <v>100</v>
      </c>
      <c r="R315" s="452"/>
      <c r="S315" s="452"/>
      <c r="T315" s="452"/>
      <c r="U315" s="453"/>
      <c r="V315" s="163"/>
      <c r="W315" s="451" t="s">
        <v>101</v>
      </c>
      <c r="X315" s="452"/>
      <c r="Y315" s="452"/>
      <c r="Z315" s="452"/>
      <c r="AA315" s="452"/>
      <c r="AB315" s="453"/>
      <c r="AC315" s="164"/>
      <c r="AE315" s="269" t="str">
        <f>IF(AD314=0,"",AD314)</f>
        <v/>
      </c>
      <c r="AF315" s="266" t="s">
        <v>267</v>
      </c>
      <c r="AG315" s="148"/>
      <c r="AH315" s="148"/>
      <c r="AI315" s="148"/>
    </row>
    <row r="316" spans="1:35" ht="134.25" customHeight="1" x14ac:dyDescent="0.2">
      <c r="A316" s="491"/>
      <c r="B316" s="492"/>
      <c r="C316" s="492"/>
      <c r="D316" s="492"/>
      <c r="E316" s="492"/>
      <c r="F316" s="493" t="s">
        <v>44</v>
      </c>
      <c r="G316" s="493"/>
      <c r="H316" s="493"/>
      <c r="I316" s="494"/>
      <c r="J316" s="497" t="s">
        <v>102</v>
      </c>
      <c r="K316" s="497"/>
      <c r="L316" s="497"/>
      <c r="M316" s="497"/>
      <c r="N316" s="497"/>
      <c r="O316" s="497"/>
      <c r="P316" s="163"/>
      <c r="Q316" s="451" t="s">
        <v>103</v>
      </c>
      <c r="R316" s="452"/>
      <c r="S316" s="452"/>
      <c r="T316" s="452"/>
      <c r="U316" s="453"/>
      <c r="V316" s="163"/>
      <c r="W316" s="451" t="s">
        <v>104</v>
      </c>
      <c r="X316" s="452"/>
      <c r="Y316" s="452"/>
      <c r="Z316" s="452"/>
      <c r="AA316" s="452"/>
      <c r="AB316" s="453"/>
      <c r="AC316" s="164"/>
      <c r="AG316" s="148"/>
      <c r="AH316" s="148"/>
      <c r="AI316" s="148"/>
    </row>
    <row r="317" spans="1:35" x14ac:dyDescent="0.2">
      <c r="AG317" s="148"/>
      <c r="AH317" s="148"/>
      <c r="AI317" s="148"/>
    </row>
    <row r="318" spans="1:35" x14ac:dyDescent="0.2">
      <c r="AG318" s="148"/>
      <c r="AH318" s="148"/>
      <c r="AI318" s="148"/>
    </row>
    <row r="319" spans="1:35" ht="15" customHeight="1" x14ac:dyDescent="0.2">
      <c r="A319" s="424" t="s">
        <v>114</v>
      </c>
      <c r="B319" s="425"/>
      <c r="C319" s="425"/>
      <c r="D319" s="425"/>
      <c r="E319" s="425"/>
      <c r="F319" s="425"/>
      <c r="G319" s="425"/>
      <c r="H319" s="425"/>
      <c r="I319" s="425"/>
      <c r="J319" s="425"/>
      <c r="K319" s="425"/>
      <c r="L319" s="425"/>
      <c r="M319" s="425"/>
      <c r="N319" s="425"/>
      <c r="O319" s="425"/>
      <c r="P319" s="425"/>
      <c r="Q319" s="425"/>
      <c r="R319" s="425"/>
      <c r="S319" s="425"/>
      <c r="T319" s="425"/>
      <c r="U319" s="425"/>
      <c r="V319" s="425"/>
      <c r="W319" s="425"/>
      <c r="X319" s="425"/>
      <c r="Y319" s="425"/>
      <c r="Z319" s="425"/>
      <c r="AA319" s="425"/>
      <c r="AB319" s="425"/>
      <c r="AC319" s="426"/>
      <c r="AG319" s="148"/>
      <c r="AH319" s="148"/>
      <c r="AI319" s="148"/>
    </row>
    <row r="320" spans="1:35" ht="30" customHeight="1" x14ac:dyDescent="0.2">
      <c r="A320" s="418"/>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c r="Y320" s="419"/>
      <c r="Z320" s="419"/>
      <c r="AA320" s="419"/>
      <c r="AB320" s="419"/>
      <c r="AC320" s="420"/>
    </row>
    <row r="321" spans="1:32" x14ac:dyDescent="0.2">
      <c r="AC321" s="124"/>
    </row>
    <row r="322" spans="1:32" ht="80.25" customHeight="1" x14ac:dyDescent="0.2">
      <c r="A322" s="508" t="s">
        <v>320</v>
      </c>
      <c r="B322" s="509"/>
      <c r="C322" s="509"/>
      <c r="D322" s="509"/>
      <c r="E322" s="509"/>
      <c r="F322" s="509"/>
      <c r="G322" s="509"/>
      <c r="H322" s="509"/>
      <c r="I322" s="509"/>
      <c r="J322" s="509"/>
      <c r="K322" s="509"/>
      <c r="L322" s="509"/>
      <c r="M322" s="509"/>
      <c r="N322" s="509"/>
      <c r="O322" s="509"/>
      <c r="P322" s="509"/>
      <c r="Q322" s="509"/>
      <c r="R322" s="509"/>
      <c r="S322" s="509"/>
      <c r="T322" s="509"/>
      <c r="U322" s="509"/>
      <c r="V322" s="509"/>
      <c r="W322" s="509"/>
      <c r="X322" s="509"/>
      <c r="Y322" s="509"/>
      <c r="Z322" s="509"/>
      <c r="AA322" s="509"/>
      <c r="AB322" s="509"/>
      <c r="AC322" s="510"/>
    </row>
    <row r="326" spans="1:32" ht="15" x14ac:dyDescent="0.25">
      <c r="A326" s="367" t="s">
        <v>239</v>
      </c>
      <c r="B326" s="157" t="s">
        <v>167</v>
      </c>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row>
    <row r="327" spans="1:32" ht="15"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row>
    <row r="328" spans="1:32" ht="32.25" customHeight="1" x14ac:dyDescent="0.25">
      <c r="A328" s="417" t="s">
        <v>350</v>
      </c>
      <c r="B328" s="417"/>
      <c r="C328" s="417"/>
      <c r="D328" s="417"/>
      <c r="E328" s="417"/>
      <c r="F328" s="417"/>
      <c r="G328" s="417"/>
      <c r="H328" s="417"/>
      <c r="I328" s="417"/>
      <c r="J328" s="417"/>
      <c r="K328" s="417"/>
      <c r="L328" s="417"/>
      <c r="M328" s="417"/>
      <c r="N328" s="417"/>
      <c r="O328" s="417"/>
      <c r="P328" s="417"/>
      <c r="Q328" s="417"/>
      <c r="R328" s="417"/>
      <c r="S328" s="417"/>
      <c r="T328" s="417"/>
      <c r="U328" s="417"/>
      <c r="V328" s="417"/>
      <c r="W328" s="417"/>
      <c r="X328" s="417"/>
      <c r="Y328" s="417"/>
      <c r="Z328" s="417"/>
      <c r="AA328" s="417"/>
      <c r="AB328" s="417"/>
      <c r="AC328" s="417"/>
      <c r="AE328" s="124" t="s">
        <v>275</v>
      </c>
    </row>
    <row r="329" spans="1:32" ht="17.25" customHeight="1" x14ac:dyDescent="0.2">
      <c r="A329" s="501" t="s">
        <v>45</v>
      </c>
      <c r="B329" s="501"/>
      <c r="C329" s="501"/>
      <c r="D329" s="501"/>
      <c r="E329" s="501"/>
      <c r="F329" s="501"/>
      <c r="G329" s="501"/>
      <c r="H329" s="501"/>
      <c r="I329" s="501"/>
      <c r="J329" s="501"/>
      <c r="K329" s="501"/>
      <c r="L329" s="501"/>
      <c r="M329" s="501"/>
      <c r="N329" s="501"/>
      <c r="O329" s="501"/>
      <c r="P329" s="501"/>
      <c r="Q329" s="501"/>
      <c r="R329" s="501"/>
      <c r="S329" s="501"/>
      <c r="T329" s="501"/>
      <c r="U329" s="501"/>
      <c r="V329" s="501"/>
      <c r="W329" s="501"/>
      <c r="X329" s="501"/>
      <c r="Y329" s="473" t="s">
        <v>34</v>
      </c>
      <c r="Z329" s="502"/>
      <c r="AA329" s="502"/>
      <c r="AB329" s="502"/>
      <c r="AC329" s="149"/>
      <c r="AD329" s="4">
        <v>0</v>
      </c>
      <c r="AE329" s="269" t="str">
        <f>IF(AD329=1,AF329,IF(AND(OR(AD332=TRUE,AD333=TRUE,AD334=TRUE,AD335=TRUE,AD337=TRUE),AD329=2),AF330,""))</f>
        <v/>
      </c>
      <c r="AF329" s="124">
        <v>0</v>
      </c>
    </row>
    <row r="330" spans="1:32" ht="17.25" customHeight="1" x14ac:dyDescent="0.2">
      <c r="A330" s="501" t="s">
        <v>46</v>
      </c>
      <c r="B330" s="501"/>
      <c r="C330" s="501"/>
      <c r="D330" s="501"/>
      <c r="E330" s="501"/>
      <c r="F330" s="501"/>
      <c r="G330" s="501"/>
      <c r="H330" s="501"/>
      <c r="I330" s="501"/>
      <c r="J330" s="501"/>
      <c r="K330" s="501"/>
      <c r="L330" s="501"/>
      <c r="M330" s="501"/>
      <c r="N330" s="501"/>
      <c r="O330" s="501"/>
      <c r="P330" s="501"/>
      <c r="Q330" s="501"/>
      <c r="R330" s="501"/>
      <c r="S330" s="501"/>
      <c r="T330" s="501"/>
      <c r="U330" s="501"/>
      <c r="V330" s="501"/>
      <c r="W330" s="501"/>
      <c r="X330" s="501"/>
      <c r="Y330" s="473" t="s">
        <v>38</v>
      </c>
      <c r="Z330" s="502"/>
      <c r="AA330" s="502"/>
      <c r="AB330" s="502"/>
      <c r="AC330" s="149"/>
      <c r="AF330" s="124">
        <v>1</v>
      </c>
    </row>
    <row r="331" spans="1:32" ht="18.75" customHeight="1" x14ac:dyDescent="0.2">
      <c r="A331" s="151"/>
      <c r="B331" s="165" t="s">
        <v>113</v>
      </c>
      <c r="C331" s="166"/>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8"/>
      <c r="Z331" s="168"/>
      <c r="AA331" s="168"/>
      <c r="AB331" s="168"/>
      <c r="AC331" s="130"/>
      <c r="AE331" s="273" t="s">
        <v>274</v>
      </c>
    </row>
    <row r="332" spans="1:32" ht="33.75" customHeight="1" x14ac:dyDescent="0.2">
      <c r="A332" s="151"/>
      <c r="B332" s="169"/>
      <c r="C332" s="480" t="s">
        <v>270</v>
      </c>
      <c r="D332" s="495"/>
      <c r="E332" s="495"/>
      <c r="F332" s="495"/>
      <c r="G332" s="495"/>
      <c r="H332" s="495"/>
      <c r="I332" s="495"/>
      <c r="J332" s="495"/>
      <c r="K332" s="495"/>
      <c r="L332" s="495"/>
      <c r="M332" s="495"/>
      <c r="N332" s="495"/>
      <c r="O332" s="495"/>
      <c r="P332" s="495"/>
      <c r="Q332" s="495"/>
      <c r="R332" s="495"/>
      <c r="S332" s="495"/>
      <c r="T332" s="495"/>
      <c r="U332" s="495"/>
      <c r="V332" s="495"/>
      <c r="W332" s="495"/>
      <c r="X332" s="495"/>
      <c r="Y332" s="170"/>
      <c r="Z332" s="170"/>
      <c r="AA332" s="170"/>
      <c r="AB332" s="171"/>
      <c r="AC332" s="172"/>
      <c r="AD332" s="199" t="b">
        <v>0</v>
      </c>
      <c r="AE332" s="284">
        <f>IF(AND(AD332=FALSE,AD333=FALSE,AD334=FALSE,AD335=FALSE,AD336=FALSE,AD337=FALSE),0,1)</f>
        <v>0</v>
      </c>
      <c r="AF332" s="272" t="s">
        <v>276</v>
      </c>
    </row>
    <row r="333" spans="1:32" ht="45" customHeight="1" x14ac:dyDescent="0.2">
      <c r="A333" s="148"/>
      <c r="B333" s="169"/>
      <c r="C333" s="480" t="s">
        <v>271</v>
      </c>
      <c r="D333" s="495"/>
      <c r="E333" s="495"/>
      <c r="F333" s="495"/>
      <c r="G333" s="495"/>
      <c r="H333" s="495"/>
      <c r="I333" s="495"/>
      <c r="J333" s="495"/>
      <c r="K333" s="495"/>
      <c r="L333" s="495"/>
      <c r="M333" s="495"/>
      <c r="N333" s="495"/>
      <c r="O333" s="495"/>
      <c r="P333" s="495"/>
      <c r="Q333" s="495"/>
      <c r="R333" s="495"/>
      <c r="S333" s="495"/>
      <c r="T333" s="495"/>
      <c r="U333" s="495"/>
      <c r="V333" s="495"/>
      <c r="W333" s="495"/>
      <c r="X333" s="495"/>
      <c r="Y333" s="170"/>
      <c r="Z333" s="170"/>
      <c r="AA333" s="170"/>
      <c r="AB333" s="171"/>
      <c r="AC333" s="173"/>
      <c r="AD333" s="4" t="b">
        <v>0</v>
      </c>
    </row>
    <row r="334" spans="1:32" ht="47.25" customHeight="1" x14ac:dyDescent="0.2">
      <c r="A334" s="151"/>
      <c r="B334" s="169"/>
      <c r="C334" s="480" t="s">
        <v>272</v>
      </c>
      <c r="D334" s="495"/>
      <c r="E334" s="495"/>
      <c r="F334" s="495"/>
      <c r="G334" s="495"/>
      <c r="H334" s="495"/>
      <c r="I334" s="495"/>
      <c r="J334" s="495"/>
      <c r="K334" s="495"/>
      <c r="L334" s="495"/>
      <c r="M334" s="495"/>
      <c r="N334" s="495"/>
      <c r="O334" s="495"/>
      <c r="P334" s="495"/>
      <c r="Q334" s="495"/>
      <c r="R334" s="495"/>
      <c r="S334" s="495"/>
      <c r="T334" s="495"/>
      <c r="U334" s="495"/>
      <c r="V334" s="495"/>
      <c r="W334" s="495"/>
      <c r="X334" s="495"/>
      <c r="Y334" s="170"/>
      <c r="Z334" s="170"/>
      <c r="AA334" s="170"/>
      <c r="AB334" s="171"/>
      <c r="AC334" s="173"/>
      <c r="AD334" s="200" t="b">
        <v>0</v>
      </c>
    </row>
    <row r="335" spans="1:32" ht="17.25" customHeight="1" x14ac:dyDescent="0.2">
      <c r="A335" s="151"/>
      <c r="B335" s="169"/>
      <c r="C335" s="480" t="s">
        <v>273</v>
      </c>
      <c r="D335" s="495"/>
      <c r="E335" s="495"/>
      <c r="F335" s="495"/>
      <c r="G335" s="495"/>
      <c r="H335" s="495"/>
      <c r="I335" s="495"/>
      <c r="J335" s="495"/>
      <c r="K335" s="495"/>
      <c r="L335" s="495"/>
      <c r="M335" s="495"/>
      <c r="N335" s="495"/>
      <c r="O335" s="495"/>
      <c r="P335" s="495"/>
      <c r="Q335" s="495"/>
      <c r="R335" s="495"/>
      <c r="S335" s="495"/>
      <c r="T335" s="495"/>
      <c r="U335" s="495"/>
      <c r="V335" s="495"/>
      <c r="W335" s="495"/>
      <c r="X335" s="495"/>
      <c r="Y335" s="170"/>
      <c r="Z335" s="170"/>
      <c r="AA335" s="170"/>
      <c r="AB335" s="171"/>
      <c r="AC335" s="173"/>
      <c r="AD335" s="4" t="b">
        <v>0</v>
      </c>
    </row>
    <row r="336" spans="1:32" s="357" customFormat="1" ht="45.75" customHeight="1" x14ac:dyDescent="0.2">
      <c r="A336" s="151"/>
      <c r="B336" s="169"/>
      <c r="C336" s="480" t="s">
        <v>363</v>
      </c>
      <c r="D336" s="481"/>
      <c r="E336" s="481"/>
      <c r="F336" s="481"/>
      <c r="G336" s="481"/>
      <c r="H336" s="481"/>
      <c r="I336" s="481"/>
      <c r="J336" s="481"/>
      <c r="K336" s="481"/>
      <c r="L336" s="481"/>
      <c r="M336" s="481"/>
      <c r="N336" s="481"/>
      <c r="O336" s="481"/>
      <c r="P336" s="481"/>
      <c r="Q336" s="481"/>
      <c r="R336" s="481"/>
      <c r="S336" s="481"/>
      <c r="T336" s="481"/>
      <c r="U336" s="481"/>
      <c r="V336" s="481"/>
      <c r="W336" s="481"/>
      <c r="X336" s="481"/>
      <c r="Y336" s="170"/>
      <c r="Z336" s="170"/>
      <c r="AA336" s="170"/>
      <c r="AB336" s="171"/>
      <c r="AC336" s="173"/>
      <c r="AD336" s="4" t="b">
        <v>0</v>
      </c>
    </row>
    <row r="337" spans="1:32" ht="17.25" customHeight="1" x14ac:dyDescent="0.2">
      <c r="A337" s="151"/>
      <c r="B337" s="169"/>
      <c r="C337" s="480" t="s">
        <v>112</v>
      </c>
      <c r="D337" s="495"/>
      <c r="E337" s="495"/>
      <c r="F337" s="495"/>
      <c r="G337" s="495"/>
      <c r="H337" s="495"/>
      <c r="I337" s="495"/>
      <c r="J337" s="495"/>
      <c r="K337" s="495"/>
      <c r="L337" s="495"/>
      <c r="M337" s="495"/>
      <c r="N337" s="495"/>
      <c r="O337" s="495"/>
      <c r="P337" s="495"/>
      <c r="Q337" s="495"/>
      <c r="R337" s="495"/>
      <c r="S337" s="495"/>
      <c r="T337" s="495"/>
      <c r="U337" s="495"/>
      <c r="V337" s="495"/>
      <c r="W337" s="495"/>
      <c r="X337" s="495"/>
      <c r="Y337" s="170"/>
      <c r="Z337" s="170"/>
      <c r="AA337" s="170"/>
      <c r="AB337" s="171"/>
      <c r="AC337" s="173"/>
      <c r="AD337" s="4" t="b">
        <v>0</v>
      </c>
    </row>
    <row r="338" spans="1:32" ht="6.75" customHeight="1" x14ac:dyDescent="0.2">
      <c r="A338" s="151"/>
      <c r="B338" s="16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68"/>
      <c r="Z338" s="168"/>
      <c r="AA338" s="168"/>
      <c r="AB338" s="168"/>
      <c r="AC338" s="130"/>
      <c r="AE338" s="274"/>
    </row>
    <row r="339" spans="1:32" ht="17.25" customHeight="1" x14ac:dyDescent="0.2">
      <c r="A339" s="506" t="str">
        <f>IF(AND(OR(AD329=1,AD329=""),AE332&lt;&gt;0),"Hinweis: Bitte widersprüchliche Angaben korrigieren (Leer oder 'Nein' und mind. ein Zutreffendes angekreuzt).",IF(AND(AD329=2,AE332=0),"Hinweis: Wertung kann nur bei Ankreuzen mindestens eines der angeführten Beispiele / 'Sonstiges' erfolgen.",""))</f>
        <v/>
      </c>
      <c r="B339" s="506"/>
      <c r="C339" s="506"/>
      <c r="D339" s="506"/>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6"/>
      <c r="AA339" s="506"/>
      <c r="AB339" s="506"/>
      <c r="AC339" s="506"/>
      <c r="AE339" s="302"/>
    </row>
    <row r="340" spans="1:32" ht="7.5" customHeight="1" x14ac:dyDescent="0.2"/>
    <row r="341" spans="1:32" ht="15" customHeight="1" x14ac:dyDescent="0.2">
      <c r="A341" s="424" t="s">
        <v>114</v>
      </c>
      <c r="B341" s="425"/>
      <c r="C341" s="425"/>
      <c r="D341" s="425"/>
      <c r="E341" s="425"/>
      <c r="F341" s="425"/>
      <c r="G341" s="425"/>
      <c r="H341" s="425"/>
      <c r="I341" s="425"/>
      <c r="J341" s="425"/>
      <c r="K341" s="425"/>
      <c r="L341" s="425"/>
      <c r="M341" s="425"/>
      <c r="N341" s="425"/>
      <c r="O341" s="425"/>
      <c r="P341" s="425"/>
      <c r="Q341" s="425"/>
      <c r="R341" s="425"/>
      <c r="S341" s="425"/>
      <c r="T341" s="425"/>
      <c r="U341" s="425"/>
      <c r="V341" s="425"/>
      <c r="W341" s="425"/>
      <c r="X341" s="425"/>
      <c r="Y341" s="425"/>
      <c r="Z341" s="425"/>
      <c r="AA341" s="425"/>
      <c r="AB341" s="425"/>
      <c r="AC341" s="426"/>
    </row>
    <row r="342" spans="1:32" ht="30" customHeight="1" x14ac:dyDescent="0.2">
      <c r="A342" s="418"/>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c r="Y342" s="419"/>
      <c r="Z342" s="419"/>
      <c r="AA342" s="419"/>
      <c r="AB342" s="419"/>
      <c r="AC342" s="420"/>
    </row>
    <row r="343" spans="1:32" x14ac:dyDescent="0.2">
      <c r="AC343" s="124"/>
    </row>
    <row r="344" spans="1:32" ht="178.5" customHeight="1" x14ac:dyDescent="0.2">
      <c r="A344" s="503" t="s">
        <v>321</v>
      </c>
      <c r="B344" s="503"/>
      <c r="C344" s="503"/>
      <c r="D344" s="503"/>
      <c r="E344" s="503"/>
      <c r="F344" s="503"/>
      <c r="G344" s="503"/>
      <c r="H344" s="503"/>
      <c r="I344" s="503"/>
      <c r="J344" s="503"/>
      <c r="K344" s="503"/>
      <c r="L344" s="503"/>
      <c r="M344" s="503"/>
      <c r="N344" s="503"/>
      <c r="O344" s="503"/>
      <c r="P344" s="503"/>
      <c r="Q344" s="503"/>
      <c r="R344" s="503"/>
      <c r="S344" s="503"/>
      <c r="T344" s="503"/>
      <c r="U344" s="503"/>
      <c r="V344" s="503"/>
      <c r="W344" s="503"/>
      <c r="X344" s="503"/>
      <c r="Y344" s="503"/>
      <c r="Z344" s="503"/>
      <c r="AA344" s="503"/>
      <c r="AB344" s="503"/>
      <c r="AC344" s="503"/>
    </row>
    <row r="345" spans="1:32" s="357" customFormat="1" ht="50.25" customHeight="1" x14ac:dyDescent="0.2">
      <c r="A345" s="482" t="s">
        <v>364</v>
      </c>
      <c r="B345" s="482"/>
      <c r="C345" s="482"/>
      <c r="D345" s="482"/>
      <c r="E345" s="482"/>
      <c r="F345" s="482"/>
      <c r="G345" s="482"/>
      <c r="H345" s="482"/>
      <c r="I345" s="482"/>
      <c r="J345" s="482"/>
      <c r="K345" s="482"/>
      <c r="L345" s="482"/>
      <c r="M345" s="482"/>
      <c r="N345" s="482"/>
      <c r="O345" s="482"/>
      <c r="P345" s="482"/>
      <c r="Q345" s="482"/>
      <c r="R345" s="482"/>
      <c r="S345" s="482"/>
      <c r="T345" s="482"/>
      <c r="U345" s="482"/>
      <c r="V345" s="482"/>
      <c r="W345" s="482"/>
      <c r="X345" s="482"/>
      <c r="Y345" s="482"/>
      <c r="Z345" s="482"/>
      <c r="AA345" s="482"/>
      <c r="AB345" s="482"/>
      <c r="AC345" s="482"/>
      <c r="AD345" s="261"/>
    </row>
    <row r="347" spans="1:32" ht="15" customHeight="1" x14ac:dyDescent="0.2"/>
    <row r="348" spans="1:32" ht="15" x14ac:dyDescent="0.25">
      <c r="A348" s="157" t="s">
        <v>238</v>
      </c>
      <c r="B348" s="407" t="s">
        <v>236</v>
      </c>
      <c r="C348" s="407"/>
      <c r="D348" s="407"/>
      <c r="E348" s="407"/>
      <c r="F348" s="407"/>
      <c r="G348" s="407"/>
      <c r="H348" s="407"/>
      <c r="I348" s="407"/>
      <c r="J348" s="407"/>
      <c r="K348" s="407"/>
      <c r="L348" s="407"/>
      <c r="M348" s="407"/>
      <c r="N348" s="407"/>
      <c r="O348" s="407"/>
      <c r="P348" s="407"/>
      <c r="Q348" s="407"/>
      <c r="R348" s="407"/>
      <c r="S348" s="407"/>
      <c r="T348" s="407"/>
      <c r="U348" s="407"/>
      <c r="V348" s="407"/>
      <c r="W348" s="407"/>
      <c r="X348" s="407"/>
      <c r="Y348" s="407"/>
      <c r="Z348" s="407"/>
      <c r="AA348" s="407"/>
      <c r="AB348" s="407"/>
      <c r="AC348" s="407"/>
    </row>
    <row r="349" spans="1:32" x14ac:dyDescent="0.2">
      <c r="Q349" s="158"/>
    </row>
    <row r="350" spans="1:32" ht="33" customHeight="1" x14ac:dyDescent="0.25">
      <c r="A350" s="417" t="s">
        <v>235</v>
      </c>
      <c r="B350" s="417"/>
      <c r="C350" s="417"/>
      <c r="D350" s="417"/>
      <c r="E350" s="417"/>
      <c r="F350" s="417"/>
      <c r="G350" s="417"/>
      <c r="H350" s="417"/>
      <c r="I350" s="417"/>
      <c r="J350" s="417"/>
      <c r="K350" s="417"/>
      <c r="L350" s="417"/>
      <c r="M350" s="417"/>
      <c r="N350" s="417"/>
      <c r="O350" s="417"/>
      <c r="P350" s="417"/>
      <c r="Q350" s="417"/>
      <c r="R350" s="417"/>
      <c r="S350" s="417"/>
      <c r="T350" s="417"/>
      <c r="U350" s="417"/>
      <c r="V350" s="417"/>
      <c r="W350" s="417"/>
      <c r="X350" s="417"/>
      <c r="Y350" s="417"/>
      <c r="Z350" s="417"/>
      <c r="AA350" s="417"/>
      <c r="AB350" s="417"/>
      <c r="AC350" s="417"/>
    </row>
    <row r="351" spans="1:32" ht="27.75" customHeight="1" x14ac:dyDescent="0.2">
      <c r="A351" s="411" t="s">
        <v>128</v>
      </c>
      <c r="B351" s="412"/>
      <c r="C351" s="412"/>
      <c r="D351" s="412"/>
      <c r="E351" s="412"/>
      <c r="F351" s="412"/>
      <c r="G351" s="412"/>
      <c r="H351" s="412"/>
      <c r="I351" s="412"/>
      <c r="J351" s="412"/>
      <c r="K351" s="412"/>
      <c r="L351" s="412"/>
      <c r="M351" s="412"/>
      <c r="N351" s="412"/>
      <c r="O351" s="412"/>
      <c r="P351" s="412"/>
      <c r="Q351" s="412"/>
      <c r="R351" s="412"/>
      <c r="S351" s="412"/>
      <c r="T351" s="412"/>
      <c r="U351" s="412"/>
      <c r="V351" s="412"/>
      <c r="W351" s="412"/>
      <c r="X351" s="413"/>
      <c r="Y351" s="414" t="s">
        <v>37</v>
      </c>
      <c r="Z351" s="415"/>
      <c r="AA351" s="415"/>
      <c r="AB351" s="416"/>
      <c r="AC351" s="149"/>
      <c r="AD351" s="4"/>
      <c r="AE351" s="269" t="str">
        <f>IF(AD351=1,AF351,IF(AD351=2,AF352,IF(AD351=3,AF353,IF(AD351=4,AF354,""))))</f>
        <v/>
      </c>
      <c r="AF351" s="124">
        <v>-1</v>
      </c>
    </row>
    <row r="352" spans="1:32" ht="74.25" customHeight="1" x14ac:dyDescent="0.2">
      <c r="A352" s="411" t="s">
        <v>129</v>
      </c>
      <c r="B352" s="412"/>
      <c r="C352" s="412"/>
      <c r="D352" s="412"/>
      <c r="E352" s="412"/>
      <c r="F352" s="412"/>
      <c r="G352" s="412"/>
      <c r="H352" s="412"/>
      <c r="I352" s="412"/>
      <c r="J352" s="412"/>
      <c r="K352" s="412"/>
      <c r="L352" s="412"/>
      <c r="M352" s="412"/>
      <c r="N352" s="412"/>
      <c r="O352" s="412"/>
      <c r="P352" s="412"/>
      <c r="Q352" s="412"/>
      <c r="R352" s="412"/>
      <c r="S352" s="412"/>
      <c r="T352" s="412"/>
      <c r="U352" s="412"/>
      <c r="V352" s="412"/>
      <c r="W352" s="412"/>
      <c r="X352" s="413"/>
      <c r="Y352" s="414" t="s">
        <v>34</v>
      </c>
      <c r="Z352" s="415"/>
      <c r="AA352" s="415"/>
      <c r="AB352" s="416"/>
      <c r="AC352" s="149"/>
      <c r="AF352" s="124">
        <v>0</v>
      </c>
    </row>
    <row r="353" spans="1:37" ht="31.5" customHeight="1" x14ac:dyDescent="0.2">
      <c r="A353" s="411" t="s">
        <v>130</v>
      </c>
      <c r="B353" s="412"/>
      <c r="C353" s="412"/>
      <c r="D353" s="412"/>
      <c r="E353" s="412"/>
      <c r="F353" s="412"/>
      <c r="G353" s="412"/>
      <c r="H353" s="412"/>
      <c r="I353" s="412"/>
      <c r="J353" s="412"/>
      <c r="K353" s="412"/>
      <c r="L353" s="412"/>
      <c r="M353" s="412"/>
      <c r="N353" s="412"/>
      <c r="O353" s="412"/>
      <c r="P353" s="412"/>
      <c r="Q353" s="412"/>
      <c r="R353" s="412"/>
      <c r="S353" s="412"/>
      <c r="T353" s="412"/>
      <c r="U353" s="412"/>
      <c r="V353" s="412"/>
      <c r="W353" s="412"/>
      <c r="X353" s="413"/>
      <c r="Y353" s="414" t="s">
        <v>35</v>
      </c>
      <c r="Z353" s="415"/>
      <c r="AA353" s="415"/>
      <c r="AB353" s="416"/>
      <c r="AC353" s="149"/>
      <c r="AF353" s="124">
        <v>0.5</v>
      </c>
    </row>
    <row r="354" spans="1:37" ht="30" customHeight="1" x14ac:dyDescent="0.2">
      <c r="A354" s="411" t="s">
        <v>229</v>
      </c>
      <c r="B354" s="412"/>
      <c r="C354" s="412"/>
      <c r="D354" s="412"/>
      <c r="E354" s="412"/>
      <c r="F354" s="412"/>
      <c r="G354" s="412"/>
      <c r="H354" s="412"/>
      <c r="I354" s="412"/>
      <c r="J354" s="412"/>
      <c r="K354" s="412"/>
      <c r="L354" s="412"/>
      <c r="M354" s="412"/>
      <c r="N354" s="412"/>
      <c r="O354" s="412"/>
      <c r="P354" s="412"/>
      <c r="Q354" s="412"/>
      <c r="R354" s="412"/>
      <c r="S354" s="412"/>
      <c r="T354" s="412"/>
      <c r="U354" s="412"/>
      <c r="V354" s="412"/>
      <c r="W354" s="412"/>
      <c r="X354" s="413"/>
      <c r="Y354" s="414" t="s">
        <v>38</v>
      </c>
      <c r="Z354" s="415"/>
      <c r="AA354" s="415"/>
      <c r="AB354" s="416"/>
      <c r="AC354" s="149"/>
      <c r="AF354" s="124">
        <v>1</v>
      </c>
    </row>
    <row r="357" spans="1:37" ht="15" customHeight="1" x14ac:dyDescent="0.2">
      <c r="A357" s="424" t="s">
        <v>114</v>
      </c>
      <c r="B357" s="425"/>
      <c r="C357" s="425"/>
      <c r="D357" s="425"/>
      <c r="E357" s="425"/>
      <c r="F357" s="425"/>
      <c r="G357" s="425"/>
      <c r="H357" s="425"/>
      <c r="I357" s="425"/>
      <c r="J357" s="425"/>
      <c r="K357" s="425"/>
      <c r="L357" s="425"/>
      <c r="M357" s="425"/>
      <c r="N357" s="425"/>
      <c r="O357" s="425"/>
      <c r="P357" s="425"/>
      <c r="Q357" s="425"/>
      <c r="R357" s="425"/>
      <c r="S357" s="425"/>
      <c r="T357" s="425"/>
      <c r="U357" s="425"/>
      <c r="V357" s="425"/>
      <c r="W357" s="425"/>
      <c r="X357" s="425"/>
      <c r="Y357" s="425"/>
      <c r="Z357" s="425"/>
      <c r="AA357" s="425"/>
      <c r="AB357" s="425"/>
      <c r="AC357" s="426"/>
    </row>
    <row r="358" spans="1:37" ht="30" customHeight="1" x14ac:dyDescent="0.2">
      <c r="A358" s="418"/>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c r="AA358" s="419"/>
      <c r="AB358" s="419"/>
      <c r="AC358" s="420"/>
    </row>
    <row r="359" spans="1:37" x14ac:dyDescent="0.2">
      <c r="AC359" s="124"/>
    </row>
    <row r="360" spans="1:37" ht="393" customHeight="1" x14ac:dyDescent="0.2">
      <c r="A360" s="421" t="s">
        <v>329</v>
      </c>
      <c r="B360" s="422"/>
      <c r="C360" s="422"/>
      <c r="D360" s="422"/>
      <c r="E360" s="422"/>
      <c r="F360" s="422"/>
      <c r="G360" s="422"/>
      <c r="H360" s="422"/>
      <c r="I360" s="422"/>
      <c r="J360" s="422"/>
      <c r="K360" s="422"/>
      <c r="L360" s="422"/>
      <c r="M360" s="422"/>
      <c r="N360" s="422"/>
      <c r="O360" s="422"/>
      <c r="P360" s="422"/>
      <c r="Q360" s="422"/>
      <c r="R360" s="422"/>
      <c r="S360" s="422"/>
      <c r="T360" s="422"/>
      <c r="U360" s="422"/>
      <c r="V360" s="422"/>
      <c r="W360" s="422"/>
      <c r="X360" s="422"/>
      <c r="Y360" s="422"/>
      <c r="Z360" s="422"/>
      <c r="AA360" s="422"/>
      <c r="AB360" s="422"/>
      <c r="AC360" s="423"/>
    </row>
    <row r="361" spans="1:37" ht="65.25" customHeight="1" x14ac:dyDescent="0.2">
      <c r="A361" s="408" t="s">
        <v>330</v>
      </c>
      <c r="B361" s="409"/>
      <c r="C361" s="409"/>
      <c r="D361" s="409"/>
      <c r="E361" s="409"/>
      <c r="F361" s="409"/>
      <c r="G361" s="409"/>
      <c r="H361" s="409"/>
      <c r="I361" s="409"/>
      <c r="J361" s="409"/>
      <c r="K361" s="409"/>
      <c r="L361" s="409"/>
      <c r="M361" s="409"/>
      <c r="N361" s="409"/>
      <c r="O361" s="409"/>
      <c r="P361" s="409"/>
      <c r="Q361" s="409"/>
      <c r="R361" s="409"/>
      <c r="S361" s="409"/>
      <c r="T361" s="409"/>
      <c r="U361" s="409"/>
      <c r="V361" s="409"/>
      <c r="W361" s="409"/>
      <c r="X361" s="409"/>
      <c r="Y361" s="409"/>
      <c r="Z361" s="409"/>
      <c r="AA361" s="409"/>
      <c r="AB361" s="409"/>
      <c r="AC361" s="410"/>
    </row>
    <row r="365" spans="1:37" ht="15" x14ac:dyDescent="0.25">
      <c r="A365" s="516" t="s">
        <v>317</v>
      </c>
      <c r="B365" s="516"/>
      <c r="C365" s="516"/>
      <c r="D365" s="516"/>
      <c r="E365" s="516"/>
      <c r="F365" s="516"/>
      <c r="G365" s="516"/>
      <c r="H365" s="516"/>
      <c r="I365" s="516"/>
      <c r="J365" s="516"/>
      <c r="K365" s="516"/>
      <c r="L365" s="516"/>
      <c r="M365" s="516"/>
      <c r="N365" s="516"/>
      <c r="O365" s="516"/>
      <c r="P365" s="516"/>
      <c r="Q365" s="516"/>
      <c r="R365" s="516"/>
      <c r="S365" s="516"/>
      <c r="T365" s="516"/>
      <c r="U365" s="516"/>
      <c r="V365" s="516"/>
      <c r="W365" s="516"/>
      <c r="X365" s="516"/>
      <c r="Y365" s="516"/>
      <c r="Z365" s="516"/>
      <c r="AA365" s="516"/>
      <c r="AB365" s="516"/>
      <c r="AC365" s="516"/>
    </row>
    <row r="366" spans="1:37" x14ac:dyDescent="0.2">
      <c r="Q366" s="158"/>
    </row>
    <row r="367" spans="1:37" ht="39" customHeight="1" x14ac:dyDescent="0.2">
      <c r="A367" s="517" t="s">
        <v>248</v>
      </c>
      <c r="B367" s="517"/>
      <c r="C367" s="517"/>
      <c r="D367" s="517"/>
      <c r="E367" s="517"/>
      <c r="F367" s="517"/>
      <c r="G367" s="517"/>
      <c r="H367" s="517"/>
      <c r="I367" s="517"/>
      <c r="J367" s="517"/>
      <c r="K367" s="517"/>
      <c r="L367" s="517"/>
      <c r="M367" s="517"/>
      <c r="N367" s="517"/>
      <c r="O367" s="517"/>
      <c r="P367" s="517"/>
      <c r="Q367" s="517"/>
      <c r="R367" s="517"/>
      <c r="S367" s="517"/>
      <c r="T367" s="517"/>
      <c r="U367" s="517"/>
      <c r="V367" s="517"/>
      <c r="W367" s="517"/>
      <c r="X367" s="517"/>
      <c r="Y367" s="517"/>
      <c r="Z367" s="517"/>
      <c r="AA367" s="517"/>
      <c r="AB367" s="517"/>
      <c r="AC367" s="517"/>
      <c r="AG367" s="275" t="s">
        <v>290</v>
      </c>
      <c r="AH367" s="276"/>
      <c r="AI367" s="276"/>
      <c r="AJ367" s="276"/>
      <c r="AK367" s="277"/>
    </row>
    <row r="368" spans="1:37" ht="37.5" customHeight="1" x14ac:dyDescent="0.2">
      <c r="A368" s="435" t="s">
        <v>249</v>
      </c>
      <c r="B368" s="412"/>
      <c r="C368" s="412"/>
      <c r="D368" s="412"/>
      <c r="E368" s="412"/>
      <c r="F368" s="412"/>
      <c r="G368" s="412"/>
      <c r="H368" s="412"/>
      <c r="I368" s="412"/>
      <c r="J368" s="412"/>
      <c r="K368" s="412"/>
      <c r="L368" s="412"/>
      <c r="M368" s="412"/>
      <c r="N368" s="412"/>
      <c r="O368" s="412"/>
      <c r="P368" s="412"/>
      <c r="Q368" s="412"/>
      <c r="R368" s="412"/>
      <c r="S368" s="412"/>
      <c r="T368" s="412"/>
      <c r="U368" s="412"/>
      <c r="V368" s="412"/>
      <c r="W368" s="412"/>
      <c r="X368" s="412"/>
      <c r="Y368" s="413"/>
      <c r="Z368" s="459" t="s">
        <v>51</v>
      </c>
      <c r="AA368" s="460"/>
      <c r="AB368" s="460"/>
      <c r="AC368" s="461"/>
      <c r="AG368" s="278" t="s">
        <v>135</v>
      </c>
      <c r="AH368" s="406" t="s">
        <v>288</v>
      </c>
      <c r="AI368" s="406"/>
      <c r="AJ368" s="205" t="s">
        <v>287</v>
      </c>
      <c r="AK368" s="279"/>
    </row>
    <row r="369" spans="1:37" ht="22.5" customHeight="1" x14ac:dyDescent="0.2">
      <c r="A369" s="174"/>
      <c r="B369" s="441" t="s">
        <v>36</v>
      </c>
      <c r="C369" s="442"/>
      <c r="D369" s="442"/>
      <c r="E369" s="442"/>
      <c r="F369" s="442"/>
      <c r="G369" s="442"/>
      <c r="H369" s="442"/>
      <c r="I369" s="442"/>
      <c r="J369" s="442"/>
      <c r="K369" s="175"/>
      <c r="L369" s="176"/>
      <c r="M369" s="174"/>
      <c r="N369" s="441" t="s">
        <v>49</v>
      </c>
      <c r="O369" s="442"/>
      <c r="P369" s="442"/>
      <c r="Q369" s="442"/>
      <c r="R369" s="442"/>
      <c r="S369" s="442"/>
      <c r="T369" s="442"/>
      <c r="U369" s="442"/>
      <c r="V369" s="442"/>
      <c r="W369" s="442"/>
      <c r="X369" s="442"/>
      <c r="Y369" s="442"/>
      <c r="Z369" s="462"/>
      <c r="AA369" s="463"/>
      <c r="AB369" s="463"/>
      <c r="AC369" s="464"/>
      <c r="AD369" s="1"/>
      <c r="AE369" s="201"/>
      <c r="AG369" s="297" t="str">
        <f>IF(AJ369="","",IF(LEN(AJ369)=2,-0.5,-1))</f>
        <v/>
      </c>
      <c r="AH369" s="295" t="str">
        <f>IF(AD369=FALSE,"","1;")</f>
        <v/>
      </c>
      <c r="AI369" s="295" t="str">
        <f>IF(AE369=FALSE,"","4;")</f>
        <v/>
      </c>
      <c r="AJ369" s="269" t="str">
        <f>CONCATENATE(AH369,AH370,AH371,AI369,AI370,AI371)</f>
        <v/>
      </c>
      <c r="AK369" s="279"/>
    </row>
    <row r="370" spans="1:37" ht="22.5" customHeight="1" x14ac:dyDescent="0.2">
      <c r="A370" s="174"/>
      <c r="B370" s="441" t="s">
        <v>47</v>
      </c>
      <c r="C370" s="442"/>
      <c r="D370" s="442"/>
      <c r="E370" s="442"/>
      <c r="F370" s="442"/>
      <c r="G370" s="442"/>
      <c r="H370" s="442"/>
      <c r="I370" s="442"/>
      <c r="J370" s="442"/>
      <c r="K370" s="175"/>
      <c r="L370" s="176"/>
      <c r="M370" s="174"/>
      <c r="N370" s="441" t="s">
        <v>50</v>
      </c>
      <c r="O370" s="442"/>
      <c r="P370" s="442"/>
      <c r="Q370" s="442"/>
      <c r="R370" s="442"/>
      <c r="S370" s="442"/>
      <c r="T370" s="442"/>
      <c r="U370" s="442"/>
      <c r="V370" s="442"/>
      <c r="W370" s="442"/>
      <c r="X370" s="442"/>
      <c r="Y370" s="442"/>
      <c r="Z370" s="462"/>
      <c r="AA370" s="463"/>
      <c r="AB370" s="463"/>
      <c r="AC370" s="464"/>
      <c r="AD370" s="2"/>
      <c r="AE370" s="202"/>
      <c r="AG370" s="280"/>
      <c r="AH370" s="295" t="str">
        <f>IF(AD370=FALSE,"","2;")</f>
        <v/>
      </c>
      <c r="AI370" s="295" t="str">
        <f>IF(AE370=FALSE,"","5;")</f>
        <v/>
      </c>
      <c r="AJ370" s="148"/>
      <c r="AK370" s="430" t="s">
        <v>137</v>
      </c>
    </row>
    <row r="371" spans="1:37" ht="34.5" customHeight="1" x14ac:dyDescent="0.2">
      <c r="A371" s="177"/>
      <c r="B371" s="439" t="s">
        <v>48</v>
      </c>
      <c r="C371" s="440"/>
      <c r="D371" s="440"/>
      <c r="E371" s="440"/>
      <c r="F371" s="440"/>
      <c r="G371" s="440"/>
      <c r="H371" s="440"/>
      <c r="I371" s="440"/>
      <c r="J371" s="440"/>
      <c r="K371" s="178"/>
      <c r="L371" s="179"/>
      <c r="M371" s="177"/>
      <c r="N371" s="439" t="s">
        <v>39</v>
      </c>
      <c r="O371" s="440"/>
      <c r="P371" s="440"/>
      <c r="Q371" s="440"/>
      <c r="R371" s="440"/>
      <c r="S371" s="440"/>
      <c r="T371" s="440"/>
      <c r="U371" s="440"/>
      <c r="V371" s="440"/>
      <c r="W371" s="440"/>
      <c r="X371" s="440"/>
      <c r="Y371" s="442"/>
      <c r="Z371" s="465"/>
      <c r="AA371" s="466"/>
      <c r="AB371" s="466"/>
      <c r="AC371" s="467"/>
      <c r="AD371" s="3"/>
      <c r="AE371" s="203"/>
      <c r="AG371" s="280"/>
      <c r="AH371" s="295" t="str">
        <f>IF(AD371=FALSE,"","3;")</f>
        <v/>
      </c>
      <c r="AI371" s="295" t="str">
        <f>IF(AE371=FALSE,"","6;")</f>
        <v/>
      </c>
      <c r="AJ371" s="148"/>
      <c r="AK371" s="431"/>
    </row>
    <row r="372" spans="1:37" ht="40.5" customHeight="1" x14ac:dyDescent="0.2">
      <c r="A372" s="180"/>
      <c r="B372" s="457" t="s">
        <v>250</v>
      </c>
      <c r="C372" s="457"/>
      <c r="D372" s="457"/>
      <c r="E372" s="457"/>
      <c r="F372" s="457"/>
      <c r="G372" s="457"/>
      <c r="H372" s="457"/>
      <c r="I372" s="457"/>
      <c r="J372" s="457"/>
      <c r="K372" s="457"/>
      <c r="L372" s="457"/>
      <c r="M372" s="457"/>
      <c r="N372" s="457"/>
      <c r="O372" s="457"/>
      <c r="P372" s="457"/>
      <c r="Q372" s="457"/>
      <c r="R372" s="457"/>
      <c r="S372" s="457"/>
      <c r="T372" s="457"/>
      <c r="U372" s="457"/>
      <c r="V372" s="457"/>
      <c r="W372" s="457"/>
      <c r="X372" s="457"/>
      <c r="Y372" s="458"/>
      <c r="Z372" s="468" t="s">
        <v>34</v>
      </c>
      <c r="AA372" s="469"/>
      <c r="AB372" s="469"/>
      <c r="AC372" s="470"/>
      <c r="AD372" s="2"/>
      <c r="AE372" s="202"/>
      <c r="AG372" s="280"/>
      <c r="AH372" s="148"/>
      <c r="AI372" s="148"/>
      <c r="AJ372" s="148"/>
      <c r="AK372" s="296" t="str">
        <f>IF(AD372=TRUE,"x","")</f>
        <v/>
      </c>
    </row>
    <row r="373" spans="1:37" ht="39.75" customHeight="1" x14ac:dyDescent="0.2">
      <c r="A373" s="435" t="s">
        <v>251</v>
      </c>
      <c r="B373" s="412"/>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3"/>
      <c r="Z373" s="459" t="s">
        <v>52</v>
      </c>
      <c r="AA373" s="460"/>
      <c r="AB373" s="460"/>
      <c r="AC373" s="461"/>
      <c r="AD373" s="2"/>
      <c r="AE373" s="202"/>
      <c r="AG373" s="278" t="s">
        <v>136</v>
      </c>
      <c r="AH373" s="406" t="s">
        <v>289</v>
      </c>
      <c r="AI373" s="406"/>
      <c r="AJ373" s="301" t="s">
        <v>287</v>
      </c>
      <c r="AK373" s="279"/>
    </row>
    <row r="374" spans="1:37" ht="22.5" customHeight="1" x14ac:dyDescent="0.2">
      <c r="A374" s="174"/>
      <c r="B374" s="441" t="s">
        <v>36</v>
      </c>
      <c r="C374" s="442"/>
      <c r="D374" s="442"/>
      <c r="E374" s="442"/>
      <c r="F374" s="442"/>
      <c r="G374" s="442"/>
      <c r="H374" s="442"/>
      <c r="I374" s="442"/>
      <c r="J374" s="442"/>
      <c r="K374" s="175"/>
      <c r="L374" s="176"/>
      <c r="M374" s="174"/>
      <c r="N374" s="441" t="s">
        <v>49</v>
      </c>
      <c r="O374" s="442"/>
      <c r="P374" s="442"/>
      <c r="Q374" s="442"/>
      <c r="R374" s="442"/>
      <c r="S374" s="442"/>
      <c r="T374" s="442"/>
      <c r="U374" s="442"/>
      <c r="V374" s="442"/>
      <c r="W374" s="442"/>
      <c r="X374" s="442"/>
      <c r="Y374" s="442"/>
      <c r="Z374" s="462"/>
      <c r="AA374" s="463"/>
      <c r="AB374" s="463"/>
      <c r="AC374" s="464"/>
      <c r="AD374" s="1"/>
      <c r="AE374" s="201"/>
      <c r="AG374" s="297" t="str">
        <f>IF(AJ374="","",IF(LEN(AJ374)=2,0.5,1))</f>
        <v/>
      </c>
      <c r="AH374" s="295" t="str">
        <f>IF(AD374=FALSE,"","1;")</f>
        <v/>
      </c>
      <c r="AI374" s="295" t="str">
        <f>IF(AE374=FALSE,"","4;")</f>
        <v/>
      </c>
      <c r="AJ374" s="269" t="str">
        <f>CONCATENATE(AH374,AH375,AH376,AI374,AI375,AI376)</f>
        <v/>
      </c>
      <c r="AK374" s="279"/>
    </row>
    <row r="375" spans="1:37" ht="22.5" customHeight="1" x14ac:dyDescent="0.2">
      <c r="A375" s="174"/>
      <c r="B375" s="441" t="s">
        <v>47</v>
      </c>
      <c r="C375" s="442"/>
      <c r="D375" s="442"/>
      <c r="E375" s="442"/>
      <c r="F375" s="442"/>
      <c r="G375" s="442"/>
      <c r="H375" s="442"/>
      <c r="I375" s="442"/>
      <c r="J375" s="442"/>
      <c r="K375" s="175"/>
      <c r="L375" s="176"/>
      <c r="M375" s="174"/>
      <c r="N375" s="441" t="s">
        <v>50</v>
      </c>
      <c r="O375" s="442"/>
      <c r="P375" s="442"/>
      <c r="Q375" s="442"/>
      <c r="R375" s="442"/>
      <c r="S375" s="442"/>
      <c r="T375" s="442"/>
      <c r="U375" s="442"/>
      <c r="V375" s="442"/>
      <c r="W375" s="442"/>
      <c r="X375" s="442"/>
      <c r="Y375" s="442"/>
      <c r="Z375" s="462"/>
      <c r="AA375" s="463"/>
      <c r="AB375" s="463"/>
      <c r="AC375" s="464"/>
      <c r="AD375" s="2"/>
      <c r="AE375" s="202"/>
      <c r="AG375" s="280"/>
      <c r="AH375" s="295" t="str">
        <f>IF(AD375=FALSE,"","2;")</f>
        <v/>
      </c>
      <c r="AI375" s="295" t="str">
        <f>IF(AE375=FALSE,"","5;")</f>
        <v/>
      </c>
      <c r="AJ375" s="148"/>
      <c r="AK375" s="279"/>
    </row>
    <row r="376" spans="1:37" ht="27.75" customHeight="1" x14ac:dyDescent="0.2">
      <c r="A376" s="174"/>
      <c r="B376" s="441" t="s">
        <v>48</v>
      </c>
      <c r="C376" s="442"/>
      <c r="D376" s="442"/>
      <c r="E376" s="442"/>
      <c r="F376" s="442"/>
      <c r="G376" s="442"/>
      <c r="H376" s="442"/>
      <c r="I376" s="442"/>
      <c r="J376" s="442"/>
      <c r="K376" s="175"/>
      <c r="L376" s="176"/>
      <c r="M376" s="174"/>
      <c r="N376" s="441" t="s">
        <v>39</v>
      </c>
      <c r="O376" s="442"/>
      <c r="P376" s="442"/>
      <c r="Q376" s="442"/>
      <c r="R376" s="442"/>
      <c r="S376" s="442"/>
      <c r="T376" s="442"/>
      <c r="U376" s="442"/>
      <c r="V376" s="442"/>
      <c r="W376" s="442"/>
      <c r="X376" s="442"/>
      <c r="Y376" s="442"/>
      <c r="Z376" s="465"/>
      <c r="AA376" s="466"/>
      <c r="AB376" s="466"/>
      <c r="AC376" s="467"/>
      <c r="AD376" s="3"/>
      <c r="AE376" s="203"/>
      <c r="AG376" s="280"/>
      <c r="AH376" s="295" t="str">
        <f>IF(AD376=FALSE,"","3;")</f>
        <v/>
      </c>
      <c r="AI376" s="295" t="str">
        <f>IF(AE376=FALSE,"","6;")</f>
        <v/>
      </c>
      <c r="AJ376" s="148"/>
      <c r="AK376" s="279"/>
    </row>
    <row r="377" spans="1:37" ht="18" customHeight="1" x14ac:dyDescent="0.2">
      <c r="A377" s="432" t="str">
        <f>IF(AND(OR(AG369&lt;&gt;"",AG374&lt;&gt;""),AD372=TRUE),"Bitte korrigieren, widersprüchliche Angaben ('keine Wirkung' und 'pos.' bzw. 'neg. Wirkung')","")</f>
        <v/>
      </c>
      <c r="B377" s="432"/>
      <c r="C377" s="432"/>
      <c r="D377" s="432"/>
      <c r="E377" s="432"/>
      <c r="F377" s="432"/>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G377" s="281"/>
      <c r="AH377" s="129"/>
      <c r="AI377" s="129"/>
      <c r="AJ377" s="129"/>
      <c r="AK377" s="282"/>
    </row>
    <row r="379" spans="1:37" ht="15" customHeight="1" x14ac:dyDescent="0.2">
      <c r="A379" s="424" t="s">
        <v>114</v>
      </c>
      <c r="B379" s="425"/>
      <c r="C379" s="425"/>
      <c r="D379" s="425"/>
      <c r="E379" s="425"/>
      <c r="F379" s="425"/>
      <c r="G379" s="425"/>
      <c r="H379" s="425"/>
      <c r="I379" s="425"/>
      <c r="J379" s="425"/>
      <c r="K379" s="425"/>
      <c r="L379" s="425"/>
      <c r="M379" s="425"/>
      <c r="N379" s="425"/>
      <c r="O379" s="425"/>
      <c r="P379" s="425"/>
      <c r="Q379" s="425"/>
      <c r="R379" s="425"/>
      <c r="S379" s="425"/>
      <c r="T379" s="425"/>
      <c r="U379" s="425"/>
      <c r="V379" s="425"/>
      <c r="W379" s="425"/>
      <c r="X379" s="425"/>
      <c r="Y379" s="425"/>
      <c r="Z379" s="425"/>
      <c r="AA379" s="425"/>
      <c r="AB379" s="425"/>
      <c r="AC379" s="426"/>
    </row>
    <row r="380" spans="1:37" ht="30" customHeight="1" x14ac:dyDescent="0.2">
      <c r="A380" s="418"/>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c r="AA380" s="419"/>
      <c r="AB380" s="419"/>
      <c r="AC380" s="420"/>
    </row>
    <row r="381" spans="1:37" x14ac:dyDescent="0.2">
      <c r="AC381" s="124"/>
    </row>
    <row r="382" spans="1:37" ht="121.5" customHeight="1" x14ac:dyDescent="0.2">
      <c r="A382" s="480" t="s">
        <v>318</v>
      </c>
      <c r="B382" s="495"/>
      <c r="C382" s="495"/>
      <c r="D382" s="495"/>
      <c r="E382" s="495"/>
      <c r="F382" s="495"/>
      <c r="G382" s="495"/>
      <c r="H382" s="495"/>
      <c r="I382" s="495"/>
      <c r="J382" s="495"/>
      <c r="K382" s="495"/>
      <c r="L382" s="495"/>
      <c r="M382" s="495"/>
      <c r="N382" s="495"/>
      <c r="O382" s="495"/>
      <c r="P382" s="495"/>
      <c r="Q382" s="495"/>
      <c r="R382" s="495"/>
      <c r="S382" s="495"/>
      <c r="T382" s="495"/>
      <c r="U382" s="495"/>
      <c r="V382" s="495"/>
      <c r="W382" s="495"/>
      <c r="X382" s="495"/>
      <c r="Y382" s="495"/>
      <c r="Z382" s="495"/>
      <c r="AA382" s="495"/>
      <c r="AB382" s="495"/>
      <c r="AC382" s="496"/>
    </row>
    <row r="384" spans="1:37" ht="40.5" customHeight="1" x14ac:dyDescent="0.2">
      <c r="A384" s="433" t="s">
        <v>53</v>
      </c>
      <c r="B384" s="433"/>
      <c r="C384" s="433"/>
      <c r="D384" s="433"/>
      <c r="E384" s="433"/>
      <c r="F384" s="433"/>
      <c r="G384" s="433"/>
      <c r="H384" s="433"/>
      <c r="I384" s="433"/>
      <c r="J384" s="433"/>
      <c r="K384" s="433"/>
      <c r="L384" s="433"/>
      <c r="M384" s="433"/>
      <c r="N384" s="433"/>
      <c r="O384" s="433"/>
      <c r="P384" s="433"/>
      <c r="Q384" s="433"/>
      <c r="R384" s="433"/>
      <c r="S384" s="433"/>
      <c r="T384" s="433"/>
      <c r="U384" s="433"/>
      <c r="V384" s="433"/>
      <c r="W384" s="433"/>
      <c r="X384" s="433"/>
      <c r="Y384" s="433"/>
      <c r="Z384" s="433"/>
      <c r="AA384" s="433"/>
      <c r="AB384" s="433"/>
      <c r="AC384" s="433"/>
    </row>
    <row r="385" spans="1:34" ht="14.25" customHeight="1" x14ac:dyDescent="0.2">
      <c r="A385" s="181"/>
      <c r="B385" s="181"/>
      <c r="C385" s="181"/>
      <c r="D385" s="181"/>
      <c r="E385" s="181"/>
      <c r="F385" s="181"/>
      <c r="G385" s="181"/>
      <c r="H385" s="181"/>
      <c r="I385" s="181"/>
      <c r="J385" s="181"/>
      <c r="K385" s="181"/>
      <c r="L385" s="181"/>
      <c r="M385" s="181"/>
      <c r="N385" s="181"/>
      <c r="O385" s="181"/>
      <c r="P385" s="181"/>
      <c r="Q385" s="182"/>
      <c r="R385" s="182"/>
      <c r="S385" s="182"/>
      <c r="T385" s="182"/>
      <c r="U385" s="182"/>
      <c r="V385" s="182"/>
      <c r="W385" s="182"/>
      <c r="X385" s="182"/>
      <c r="Y385" s="182"/>
      <c r="Z385" s="182"/>
      <c r="AA385" s="182"/>
      <c r="AB385" s="182"/>
      <c r="AC385" s="182"/>
    </row>
    <row r="386" spans="1:34" ht="279" customHeight="1" x14ac:dyDescent="0.2">
      <c r="A386" s="514" t="s">
        <v>1</v>
      </c>
      <c r="B386" s="515"/>
      <c r="C386" s="515"/>
      <c r="D386" s="445" t="s">
        <v>283</v>
      </c>
      <c r="E386" s="445"/>
      <c r="F386" s="445"/>
      <c r="G386" s="445"/>
      <c r="H386" s="445"/>
      <c r="I386" s="445"/>
      <c r="J386" s="445"/>
      <c r="K386" s="445"/>
      <c r="L386" s="445"/>
      <c r="M386" s="445"/>
      <c r="N386" s="445"/>
      <c r="O386" s="445"/>
      <c r="P386" s="445"/>
      <c r="Q386" s="445"/>
      <c r="R386" s="445"/>
      <c r="S386" s="445"/>
      <c r="T386" s="445"/>
      <c r="U386" s="445"/>
      <c r="V386" s="445"/>
      <c r="W386" s="445"/>
      <c r="X386" s="445"/>
      <c r="Y386" s="445"/>
      <c r="Z386" s="445"/>
      <c r="AA386" s="445"/>
      <c r="AB386" s="445"/>
      <c r="AC386" s="446"/>
      <c r="AF386" s="204"/>
    </row>
    <row r="388" spans="1:34" hidden="1" x14ac:dyDescent="0.2"/>
    <row r="389" spans="1:34" ht="22.5" customHeight="1" x14ac:dyDescent="0.2">
      <c r="A389" s="433" t="s">
        <v>54</v>
      </c>
      <c r="B389" s="433"/>
      <c r="C389" s="433"/>
      <c r="D389" s="433"/>
      <c r="E389" s="433"/>
      <c r="F389" s="433"/>
      <c r="G389" s="433"/>
      <c r="H389" s="433"/>
      <c r="I389" s="433"/>
      <c r="J389" s="433"/>
      <c r="K389" s="433"/>
      <c r="L389" s="433"/>
      <c r="M389" s="433"/>
      <c r="N389" s="433"/>
      <c r="O389" s="433"/>
      <c r="P389" s="433"/>
      <c r="Q389" s="433"/>
      <c r="R389" s="433"/>
      <c r="S389" s="433"/>
      <c r="T389" s="433"/>
      <c r="U389" s="433"/>
      <c r="V389" s="433"/>
      <c r="W389" s="433"/>
      <c r="X389" s="433"/>
      <c r="Y389" s="433"/>
      <c r="Z389" s="433"/>
      <c r="AA389" s="433"/>
      <c r="AB389" s="433"/>
      <c r="AC389" s="433"/>
    </row>
    <row r="391" spans="1:34" ht="51" customHeight="1" x14ac:dyDescent="0.2">
      <c r="A391" s="434" t="s">
        <v>115</v>
      </c>
      <c r="B391" s="434"/>
      <c r="C391" s="434"/>
      <c r="D391" s="434"/>
      <c r="E391" s="434"/>
      <c r="F391" s="434"/>
      <c r="G391" s="434"/>
      <c r="H391" s="434"/>
      <c r="I391" s="434"/>
      <c r="J391" s="434"/>
      <c r="K391" s="434"/>
      <c r="L391" s="434"/>
      <c r="M391" s="434"/>
      <c r="N391" s="434"/>
      <c r="O391" s="434"/>
      <c r="P391" s="434"/>
      <c r="Q391" s="434"/>
      <c r="R391" s="434"/>
      <c r="S391" s="434"/>
      <c r="T391" s="434"/>
      <c r="U391" s="434"/>
      <c r="V391" s="434"/>
      <c r="W391" s="434"/>
      <c r="X391" s="434"/>
      <c r="Y391" s="434"/>
      <c r="Z391" s="434"/>
      <c r="AA391" s="434"/>
      <c r="AB391" s="434"/>
      <c r="AC391" s="434"/>
      <c r="AF391" s="270"/>
      <c r="AG391" s="270"/>
      <c r="AH391" s="270"/>
    </row>
    <row r="392" spans="1:34" ht="14.25" customHeight="1" x14ac:dyDescent="0.25">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F392" s="270"/>
      <c r="AG392" s="270"/>
      <c r="AH392" s="270"/>
    </row>
    <row r="393" spans="1:34" ht="17.25" customHeight="1" x14ac:dyDescent="0.2">
      <c r="A393" s="435" t="s">
        <v>46</v>
      </c>
      <c r="B393" s="412"/>
      <c r="C393" s="412"/>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2"/>
      <c r="AA393" s="412"/>
      <c r="AB393" s="413"/>
      <c r="AC393" s="149"/>
      <c r="AD393" s="4"/>
      <c r="AE393" s="269" t="str">
        <f>IF(AD393=1,"Ja",IF(AD393=2,"Nein",""))</f>
        <v/>
      </c>
      <c r="AF393" s="270">
        <v>1</v>
      </c>
      <c r="AG393" s="270"/>
      <c r="AH393" s="270"/>
    </row>
    <row r="394" spans="1:34" ht="17.25" customHeight="1" x14ac:dyDescent="0.2">
      <c r="A394" s="435" t="s">
        <v>45</v>
      </c>
      <c r="B394" s="412"/>
      <c r="C394" s="412"/>
      <c r="D394" s="412"/>
      <c r="E394" s="412"/>
      <c r="F394" s="412"/>
      <c r="G394" s="412"/>
      <c r="H394" s="412"/>
      <c r="I394" s="412"/>
      <c r="J394" s="412"/>
      <c r="K394" s="412"/>
      <c r="L394" s="412"/>
      <c r="M394" s="412"/>
      <c r="N394" s="412"/>
      <c r="O394" s="412"/>
      <c r="P394" s="412"/>
      <c r="Q394" s="412"/>
      <c r="R394" s="412"/>
      <c r="S394" s="412"/>
      <c r="T394" s="412"/>
      <c r="U394" s="412"/>
      <c r="V394" s="412"/>
      <c r="W394" s="412"/>
      <c r="X394" s="412"/>
      <c r="Y394" s="412"/>
      <c r="Z394" s="412"/>
      <c r="AA394" s="412"/>
      <c r="AB394" s="413"/>
      <c r="AC394" s="149"/>
      <c r="AF394" s="270">
        <v>0</v>
      </c>
      <c r="AG394" s="270"/>
      <c r="AH394" s="270"/>
    </row>
    <row r="395" spans="1:34" x14ac:dyDescent="0.2">
      <c r="AF395" s="270"/>
      <c r="AG395" s="270"/>
      <c r="AH395" s="270"/>
    </row>
    <row r="396" spans="1:34" ht="53.25" customHeight="1" x14ac:dyDescent="0.2">
      <c r="A396" s="443" t="s">
        <v>1</v>
      </c>
      <c r="B396" s="444"/>
      <c r="C396" s="444"/>
      <c r="D396" s="445" t="s">
        <v>133</v>
      </c>
      <c r="E396" s="445"/>
      <c r="F396" s="445"/>
      <c r="G396" s="445"/>
      <c r="H396" s="445"/>
      <c r="I396" s="445"/>
      <c r="J396" s="445"/>
      <c r="K396" s="445"/>
      <c r="L396" s="445"/>
      <c r="M396" s="445"/>
      <c r="N396" s="445"/>
      <c r="O396" s="445"/>
      <c r="P396" s="445"/>
      <c r="Q396" s="445"/>
      <c r="R396" s="445"/>
      <c r="S396" s="445"/>
      <c r="T396" s="445"/>
      <c r="U396" s="445"/>
      <c r="V396" s="445"/>
      <c r="W396" s="445"/>
      <c r="X396" s="445"/>
      <c r="Y396" s="445"/>
      <c r="Z396" s="445"/>
      <c r="AA396" s="445"/>
      <c r="AB396" s="445"/>
      <c r="AC396" s="446"/>
      <c r="AF396" s="270"/>
      <c r="AG396" s="270"/>
      <c r="AH396" s="270"/>
    </row>
    <row r="397" spans="1:34" x14ac:dyDescent="0.2">
      <c r="AF397" s="270"/>
      <c r="AG397" s="270"/>
      <c r="AH397" s="270"/>
    </row>
    <row r="398" spans="1:34" ht="38.25" customHeight="1" x14ac:dyDescent="0.2">
      <c r="A398" s="448" t="s">
        <v>91</v>
      </c>
      <c r="B398" s="449"/>
      <c r="C398" s="449"/>
      <c r="D398" s="449"/>
      <c r="E398" s="449"/>
      <c r="F398" s="449"/>
      <c r="G398" s="449"/>
      <c r="H398" s="449"/>
      <c r="I398" s="449"/>
      <c r="J398" s="449"/>
      <c r="K398" s="449"/>
      <c r="L398" s="449"/>
      <c r="M398" s="449"/>
      <c r="N398" s="449"/>
      <c r="O398" s="449"/>
      <c r="P398" s="449"/>
      <c r="Q398" s="449"/>
      <c r="R398" s="449"/>
      <c r="S398" s="449"/>
      <c r="T398" s="449"/>
      <c r="U398" s="449"/>
      <c r="V398" s="449"/>
      <c r="W398" s="449"/>
      <c r="X398" s="449"/>
      <c r="Y398" s="449"/>
      <c r="Z398" s="449"/>
      <c r="AA398" s="449"/>
      <c r="AB398" s="449"/>
      <c r="AC398" s="449"/>
      <c r="AF398" s="270"/>
      <c r="AG398" s="270"/>
      <c r="AH398" s="270"/>
    </row>
    <row r="399" spans="1:34" ht="93" customHeight="1" x14ac:dyDescent="0.2">
      <c r="A399" s="450" t="s">
        <v>132</v>
      </c>
      <c r="B399" s="449"/>
      <c r="C399" s="449"/>
      <c r="D399" s="449"/>
      <c r="E399" s="449"/>
      <c r="F399" s="449"/>
      <c r="G399" s="449"/>
      <c r="H399" s="449"/>
      <c r="I399" s="449"/>
      <c r="J399" s="449"/>
      <c r="K399" s="449"/>
      <c r="L399" s="449"/>
      <c r="M399" s="449"/>
      <c r="N399" s="449"/>
      <c r="O399" s="449"/>
      <c r="P399" s="449"/>
      <c r="Q399" s="449"/>
      <c r="R399" s="449"/>
      <c r="S399" s="449"/>
      <c r="T399" s="449"/>
      <c r="U399" s="449"/>
      <c r="V399" s="449"/>
      <c r="W399" s="449"/>
      <c r="X399" s="449"/>
      <c r="Y399" s="449"/>
      <c r="Z399" s="449"/>
      <c r="AA399" s="449"/>
      <c r="AB399" s="449"/>
      <c r="AC399" s="449"/>
      <c r="AF399" s="270"/>
      <c r="AG399" s="270"/>
      <c r="AH399" s="270"/>
    </row>
    <row r="400" spans="1:34" ht="18" customHeight="1" x14ac:dyDescent="0.2">
      <c r="A400" s="183"/>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F400" s="270"/>
      <c r="AG400" s="270"/>
      <c r="AH400" s="270"/>
    </row>
    <row r="401" spans="1:34" ht="48.75" customHeight="1" x14ac:dyDescent="0.2">
      <c r="A401" s="427" t="s">
        <v>92</v>
      </c>
      <c r="B401" s="428"/>
      <c r="C401" s="429"/>
      <c r="D401" s="437" t="s">
        <v>225</v>
      </c>
      <c r="E401" s="437"/>
      <c r="F401" s="437"/>
      <c r="G401" s="437"/>
      <c r="H401" s="437"/>
      <c r="I401" s="437"/>
      <c r="J401" s="437"/>
      <c r="K401" s="437"/>
      <c r="L401" s="437"/>
      <c r="M401" s="437"/>
      <c r="N401" s="437"/>
      <c r="O401" s="437"/>
      <c r="P401" s="437"/>
      <c r="Q401" s="437"/>
      <c r="R401" s="437"/>
      <c r="S401" s="437"/>
      <c r="T401" s="437"/>
      <c r="U401" s="437"/>
      <c r="V401" s="437"/>
      <c r="W401" s="437"/>
      <c r="X401" s="437"/>
      <c r="Y401" s="437"/>
      <c r="Z401" s="437"/>
      <c r="AA401" s="437"/>
      <c r="AB401" s="438"/>
      <c r="AC401" s="184"/>
      <c r="AD401" s="283"/>
      <c r="AF401" s="269" t="str">
        <f>IF(AD401=FALSE,"","x")</f>
        <v/>
      </c>
      <c r="AG401" s="270"/>
      <c r="AH401" s="270"/>
    </row>
    <row r="402" spans="1:34" ht="17.25" customHeight="1" x14ac:dyDescent="0.2">
      <c r="A402" s="424" t="s">
        <v>93</v>
      </c>
      <c r="B402" s="425"/>
      <c r="C402" s="425"/>
      <c r="D402" s="425"/>
      <c r="E402" s="425"/>
      <c r="F402" s="425"/>
      <c r="G402" s="425"/>
      <c r="H402" s="425"/>
      <c r="I402" s="425"/>
      <c r="J402" s="425"/>
      <c r="K402" s="425"/>
      <c r="L402" s="425"/>
      <c r="M402" s="425"/>
      <c r="N402" s="425"/>
      <c r="O402" s="425"/>
      <c r="P402" s="425"/>
      <c r="Q402" s="425"/>
      <c r="R402" s="425"/>
      <c r="S402" s="425"/>
      <c r="T402" s="425"/>
      <c r="U402" s="425"/>
      <c r="V402" s="425"/>
      <c r="W402" s="425"/>
      <c r="X402" s="425"/>
      <c r="Y402" s="425"/>
      <c r="Z402" s="425"/>
      <c r="AA402" s="425"/>
      <c r="AB402" s="425"/>
      <c r="AC402" s="426"/>
    </row>
    <row r="403" spans="1:34" ht="30" customHeight="1" x14ac:dyDescent="0.2">
      <c r="A403" s="418"/>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c r="Y403" s="419"/>
      <c r="Z403" s="419"/>
      <c r="AA403" s="419"/>
      <c r="AB403" s="419"/>
      <c r="AC403" s="420"/>
    </row>
    <row r="405" spans="1:34" ht="16.350000000000001" customHeight="1" x14ac:dyDescent="0.2">
      <c r="A405" s="474" t="s">
        <v>105</v>
      </c>
      <c r="B405" s="475"/>
      <c r="C405" s="476"/>
      <c r="D405" s="425" t="s">
        <v>117</v>
      </c>
      <c r="E405" s="425"/>
      <c r="F405" s="425"/>
      <c r="G405" s="425"/>
      <c r="H405" s="425"/>
      <c r="I405" s="425"/>
      <c r="J405" s="425"/>
      <c r="K405" s="425"/>
      <c r="L405" s="425"/>
      <c r="M405" s="425"/>
      <c r="N405" s="425"/>
      <c r="O405" s="425"/>
      <c r="P405" s="425"/>
      <c r="Q405" s="425"/>
      <c r="R405" s="425"/>
      <c r="S405" s="425"/>
      <c r="T405" s="425"/>
      <c r="U405" s="425"/>
      <c r="V405" s="425"/>
      <c r="W405" s="425"/>
      <c r="X405" s="425"/>
      <c r="Y405" s="425"/>
      <c r="Z405" s="425"/>
      <c r="AA405" s="425"/>
      <c r="AB405" s="426"/>
      <c r="AC405" s="185"/>
      <c r="AD405" s="198"/>
      <c r="AF405" s="269" t="str">
        <f>IF(AD405=FALSE,"","x")</f>
        <v/>
      </c>
      <c r="AG405" s="270"/>
      <c r="AH405" s="270"/>
    </row>
    <row r="406" spans="1:34" ht="16.350000000000001" customHeight="1" x14ac:dyDescent="0.2">
      <c r="A406" s="424" t="s">
        <v>93</v>
      </c>
      <c r="B406" s="425"/>
      <c r="C406" s="425"/>
      <c r="D406" s="425"/>
      <c r="E406" s="425"/>
      <c r="F406" s="425"/>
      <c r="G406" s="425"/>
      <c r="H406" s="425"/>
      <c r="I406" s="425"/>
      <c r="J406" s="425"/>
      <c r="K406" s="425"/>
      <c r="L406" s="425"/>
      <c r="M406" s="425"/>
      <c r="N406" s="425"/>
      <c r="O406" s="425"/>
      <c r="P406" s="425"/>
      <c r="Q406" s="425"/>
      <c r="R406" s="425"/>
      <c r="S406" s="425"/>
      <c r="T406" s="425"/>
      <c r="U406" s="425"/>
      <c r="V406" s="425"/>
      <c r="W406" s="425"/>
      <c r="X406" s="425"/>
      <c r="Y406" s="425"/>
      <c r="Z406" s="425"/>
      <c r="AA406" s="425"/>
      <c r="AB406" s="425"/>
      <c r="AC406" s="426"/>
      <c r="AF406" s="270"/>
      <c r="AG406" s="270"/>
      <c r="AH406" s="270"/>
    </row>
    <row r="407" spans="1:34" ht="30" customHeight="1" x14ac:dyDescent="0.2">
      <c r="A407" s="418"/>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c r="Y407" s="419"/>
      <c r="Z407" s="419"/>
      <c r="AA407" s="419"/>
      <c r="AB407" s="419"/>
      <c r="AC407" s="420"/>
      <c r="AG407" s="270"/>
      <c r="AH407" s="270"/>
    </row>
    <row r="408" spans="1:34" ht="16.350000000000001" hidden="1" customHeight="1" x14ac:dyDescent="0.2">
      <c r="A408" s="186"/>
      <c r="B408" s="187"/>
      <c r="C408" s="187"/>
      <c r="D408" s="187"/>
      <c r="E408" s="187"/>
      <c r="F408" s="188"/>
      <c r="G408" s="188"/>
      <c r="H408" s="188"/>
      <c r="I408" s="188"/>
      <c r="J408" s="188"/>
      <c r="K408" s="188"/>
      <c r="L408" s="188"/>
      <c r="M408" s="188"/>
      <c r="N408" s="188"/>
      <c r="O408" s="188"/>
      <c r="P408" s="188"/>
      <c r="Q408" s="188"/>
      <c r="R408" s="188"/>
      <c r="S408" s="188"/>
      <c r="T408" s="188"/>
      <c r="U408" s="188"/>
      <c r="V408" s="188"/>
      <c r="W408" s="188"/>
      <c r="X408" s="188"/>
      <c r="Y408" s="188"/>
      <c r="Z408" s="188"/>
      <c r="AA408" s="188"/>
      <c r="AB408" s="188"/>
      <c r="AC408" s="189"/>
      <c r="AG408" s="270"/>
      <c r="AH408" s="270"/>
    </row>
    <row r="409" spans="1:34" ht="16.350000000000001" hidden="1" customHeight="1" x14ac:dyDescent="0.2">
      <c r="A409" s="190"/>
      <c r="B409" s="190"/>
      <c r="C409" s="190"/>
      <c r="D409" s="190"/>
      <c r="E409" s="190"/>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91"/>
      <c r="AG409" s="270"/>
      <c r="AH409" s="270"/>
    </row>
    <row r="410" spans="1:34" ht="16.350000000000001" hidden="1" customHeight="1" x14ac:dyDescent="0.2">
      <c r="A410" s="190"/>
      <c r="B410" s="190"/>
      <c r="C410" s="190"/>
      <c r="D410" s="190"/>
      <c r="E410" s="190"/>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91"/>
      <c r="AG410" s="270"/>
      <c r="AH410" s="270"/>
    </row>
    <row r="411" spans="1:34" ht="16.350000000000001" hidden="1" customHeight="1" x14ac:dyDescent="0.2">
      <c r="A411" s="190"/>
      <c r="B411" s="190"/>
      <c r="C411" s="190"/>
      <c r="D411" s="190"/>
      <c r="E411" s="190"/>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91"/>
      <c r="AG411" s="270"/>
      <c r="AH411" s="270"/>
    </row>
    <row r="412" spans="1:34" ht="16.350000000000001" hidden="1" customHeight="1" x14ac:dyDescent="0.2">
      <c r="A412" s="190"/>
      <c r="B412" s="190"/>
      <c r="C412" s="190"/>
      <c r="D412" s="190"/>
      <c r="E412" s="190"/>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91"/>
      <c r="AG412" s="270"/>
      <c r="AH412" s="270"/>
    </row>
    <row r="413" spans="1:34" ht="16.350000000000001" hidden="1" customHeight="1" x14ac:dyDescent="0.2">
      <c r="A413" s="190"/>
      <c r="B413" s="190"/>
      <c r="C413" s="190"/>
      <c r="D413" s="190"/>
      <c r="E413" s="190"/>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91"/>
      <c r="AG413" s="270"/>
      <c r="AH413" s="270"/>
    </row>
    <row r="414" spans="1:34" ht="16.350000000000001" hidden="1" customHeight="1" x14ac:dyDescent="0.2">
      <c r="A414" s="190"/>
      <c r="B414" s="190"/>
      <c r="C414" s="190"/>
      <c r="D414" s="190"/>
      <c r="E414" s="190"/>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91"/>
      <c r="AG414" s="270"/>
      <c r="AH414" s="270"/>
    </row>
    <row r="415" spans="1:34" ht="16.350000000000001" customHeight="1" x14ac:dyDescent="0.2">
      <c r="A415" s="190"/>
      <c r="B415" s="190"/>
      <c r="C415" s="190"/>
      <c r="D415" s="190"/>
      <c r="E415" s="190"/>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91"/>
      <c r="AG415" s="270"/>
      <c r="AH415" s="270"/>
    </row>
    <row r="416" spans="1:34" ht="16.350000000000001" customHeight="1" x14ac:dyDescent="0.2">
      <c r="A416" s="474" t="s">
        <v>55</v>
      </c>
      <c r="B416" s="475"/>
      <c r="C416" s="476"/>
      <c r="D416" s="425" t="s">
        <v>58</v>
      </c>
      <c r="E416" s="425"/>
      <c r="F416" s="425"/>
      <c r="G416" s="425"/>
      <c r="H416" s="425"/>
      <c r="I416" s="425"/>
      <c r="J416" s="425"/>
      <c r="K416" s="425"/>
      <c r="L416" s="425"/>
      <c r="M416" s="425"/>
      <c r="N416" s="425"/>
      <c r="O416" s="425"/>
      <c r="P416" s="425"/>
      <c r="Q416" s="425"/>
      <c r="R416" s="425"/>
      <c r="S416" s="425"/>
      <c r="T416" s="425"/>
      <c r="U416" s="425"/>
      <c r="V416" s="425"/>
      <c r="W416" s="425"/>
      <c r="X416" s="425"/>
      <c r="Y416" s="425"/>
      <c r="Z416" s="425"/>
      <c r="AA416" s="425"/>
      <c r="AB416" s="426"/>
      <c r="AC416" s="185"/>
      <c r="AD416" s="198"/>
      <c r="AF416" s="269" t="str">
        <f>IF(AD416=FALSE,"","x")</f>
        <v/>
      </c>
      <c r="AG416" s="270"/>
      <c r="AH416" s="270"/>
    </row>
    <row r="417" spans="1:34" ht="16.350000000000001" customHeight="1" x14ac:dyDescent="0.2">
      <c r="A417" s="424" t="s">
        <v>93</v>
      </c>
      <c r="B417" s="425"/>
      <c r="C417" s="425"/>
      <c r="D417" s="425"/>
      <c r="E417" s="425"/>
      <c r="F417" s="425"/>
      <c r="G417" s="425"/>
      <c r="H417" s="425"/>
      <c r="I417" s="425"/>
      <c r="J417" s="425"/>
      <c r="K417" s="425"/>
      <c r="L417" s="425"/>
      <c r="M417" s="425"/>
      <c r="N417" s="425"/>
      <c r="O417" s="425"/>
      <c r="P417" s="425"/>
      <c r="Q417" s="425"/>
      <c r="R417" s="425"/>
      <c r="S417" s="425"/>
      <c r="T417" s="425"/>
      <c r="U417" s="425"/>
      <c r="V417" s="425"/>
      <c r="W417" s="425"/>
      <c r="X417" s="425"/>
      <c r="Y417" s="425"/>
      <c r="Z417" s="425"/>
      <c r="AA417" s="425"/>
      <c r="AB417" s="425"/>
      <c r="AC417" s="426"/>
      <c r="AG417" s="270"/>
      <c r="AH417" s="270"/>
    </row>
    <row r="418" spans="1:34" ht="30" customHeight="1" x14ac:dyDescent="0.2">
      <c r="A418" s="418"/>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c r="AA418" s="419"/>
      <c r="AB418" s="419"/>
      <c r="AC418" s="420"/>
      <c r="AG418" s="270"/>
      <c r="AH418" s="270"/>
    </row>
    <row r="419" spans="1:34" ht="77.25" customHeight="1" x14ac:dyDescent="0.2">
      <c r="A419" s="498" t="s">
        <v>118</v>
      </c>
      <c r="B419" s="499"/>
      <c r="C419" s="499"/>
      <c r="D419" s="499"/>
      <c r="E419" s="499"/>
      <c r="F419" s="499"/>
      <c r="G419" s="499"/>
      <c r="H419" s="499"/>
      <c r="I419" s="499"/>
      <c r="J419" s="499"/>
      <c r="K419" s="499"/>
      <c r="L419" s="499"/>
      <c r="M419" s="499"/>
      <c r="N419" s="499"/>
      <c r="O419" s="499"/>
      <c r="P419" s="499"/>
      <c r="Q419" s="499"/>
      <c r="R419" s="499"/>
      <c r="S419" s="499"/>
      <c r="T419" s="499"/>
      <c r="U419" s="499"/>
      <c r="V419" s="499"/>
      <c r="W419" s="499"/>
      <c r="X419" s="499"/>
      <c r="Y419" s="499"/>
      <c r="Z419" s="499"/>
      <c r="AA419" s="499"/>
      <c r="AB419" s="499"/>
      <c r="AC419" s="500"/>
      <c r="AG419" s="270"/>
      <c r="AH419" s="270"/>
    </row>
    <row r="420" spans="1:34" ht="15.75" customHeight="1" x14ac:dyDescent="0.2">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G420" s="270"/>
      <c r="AH420" s="270"/>
    </row>
    <row r="421" spans="1:34" ht="31.5" customHeight="1" x14ac:dyDescent="0.2">
      <c r="A421" s="474" t="s">
        <v>56</v>
      </c>
      <c r="B421" s="475"/>
      <c r="C421" s="476"/>
      <c r="D421" s="425" t="s">
        <v>119</v>
      </c>
      <c r="E421" s="425"/>
      <c r="F421" s="425"/>
      <c r="G421" s="425"/>
      <c r="H421" s="425"/>
      <c r="I421" s="425"/>
      <c r="J421" s="425"/>
      <c r="K421" s="425"/>
      <c r="L421" s="425"/>
      <c r="M421" s="425"/>
      <c r="N421" s="425"/>
      <c r="O421" s="425"/>
      <c r="P421" s="425"/>
      <c r="Q421" s="425"/>
      <c r="R421" s="425"/>
      <c r="S421" s="425"/>
      <c r="T421" s="425"/>
      <c r="U421" s="425"/>
      <c r="V421" s="425"/>
      <c r="W421" s="425"/>
      <c r="X421" s="425"/>
      <c r="Y421" s="425"/>
      <c r="Z421" s="425"/>
      <c r="AA421" s="425"/>
      <c r="AB421" s="426"/>
      <c r="AC421" s="185"/>
      <c r="AD421" s="198"/>
      <c r="AF421" s="269" t="str">
        <f>IF(AD421=FALSE,"","x")</f>
        <v/>
      </c>
      <c r="AG421" s="270"/>
      <c r="AH421" s="270"/>
    </row>
    <row r="422" spans="1:34" ht="16.350000000000001" customHeight="1" x14ac:dyDescent="0.2">
      <c r="A422" s="447" t="s">
        <v>93</v>
      </c>
      <c r="B422" s="447"/>
      <c r="C422" s="447"/>
      <c r="D422" s="447"/>
      <c r="E422" s="447"/>
      <c r="F422" s="447"/>
      <c r="G422" s="447"/>
      <c r="H422" s="447"/>
      <c r="I422" s="447"/>
      <c r="J422" s="447"/>
      <c r="K422" s="447"/>
      <c r="L422" s="447"/>
      <c r="M422" s="447"/>
      <c r="N422" s="447"/>
      <c r="O422" s="447"/>
      <c r="P422" s="447"/>
      <c r="Q422" s="447"/>
      <c r="R422" s="447"/>
      <c r="S422" s="447"/>
      <c r="T422" s="447"/>
      <c r="U422" s="447"/>
      <c r="V422" s="447"/>
      <c r="W422" s="447"/>
      <c r="X422" s="447"/>
      <c r="Y422" s="447"/>
      <c r="Z422" s="447"/>
      <c r="AA422" s="447"/>
      <c r="AB422" s="447"/>
      <c r="AC422" s="447"/>
      <c r="AG422" s="270"/>
      <c r="AH422" s="270"/>
    </row>
    <row r="423" spans="1:34" ht="30" customHeight="1" x14ac:dyDescent="0.2">
      <c r="A423" s="418"/>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c r="Y423" s="419"/>
      <c r="Z423" s="419"/>
      <c r="AA423" s="419"/>
      <c r="AB423" s="419"/>
      <c r="AC423" s="420"/>
      <c r="AG423" s="270"/>
      <c r="AH423" s="270"/>
    </row>
    <row r="424" spans="1:34" ht="16.350000000000001" customHeight="1" x14ac:dyDescent="0.2">
      <c r="A424" s="193"/>
      <c r="B424" s="193"/>
      <c r="C424" s="193"/>
      <c r="D424" s="193"/>
      <c r="E424" s="193"/>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5"/>
      <c r="AG424" s="270"/>
      <c r="AH424" s="270"/>
    </row>
    <row r="425" spans="1:34" ht="33" customHeight="1" x14ac:dyDescent="0.2">
      <c r="A425" s="427" t="s">
        <v>57</v>
      </c>
      <c r="B425" s="428"/>
      <c r="C425" s="429"/>
      <c r="D425" s="425" t="s">
        <v>59</v>
      </c>
      <c r="E425" s="425"/>
      <c r="F425" s="425"/>
      <c r="G425" s="425"/>
      <c r="H425" s="425"/>
      <c r="I425" s="425"/>
      <c r="J425" s="425"/>
      <c r="K425" s="425"/>
      <c r="L425" s="425"/>
      <c r="M425" s="425"/>
      <c r="N425" s="425"/>
      <c r="O425" s="425"/>
      <c r="P425" s="425"/>
      <c r="Q425" s="425"/>
      <c r="R425" s="425"/>
      <c r="S425" s="425"/>
      <c r="T425" s="425"/>
      <c r="U425" s="425"/>
      <c r="V425" s="425"/>
      <c r="W425" s="425"/>
      <c r="X425" s="425"/>
      <c r="Y425" s="425"/>
      <c r="Z425" s="425"/>
      <c r="AA425" s="425"/>
      <c r="AB425" s="426"/>
      <c r="AC425" s="185"/>
      <c r="AD425" s="4"/>
      <c r="AF425" s="269" t="str">
        <f>IF(AD425=FALSE,"","x")</f>
        <v/>
      </c>
      <c r="AG425" s="270"/>
      <c r="AH425" s="270"/>
    </row>
    <row r="426" spans="1:34" ht="16.350000000000001" customHeight="1" x14ac:dyDescent="0.2">
      <c r="A426" s="447" t="s">
        <v>93</v>
      </c>
      <c r="B426" s="447"/>
      <c r="C426" s="447"/>
      <c r="D426" s="447"/>
      <c r="E426" s="447"/>
      <c r="F426" s="447"/>
      <c r="G426" s="447"/>
      <c r="H426" s="447"/>
      <c r="I426" s="447"/>
      <c r="J426" s="447"/>
      <c r="K426" s="447"/>
      <c r="L426" s="447"/>
      <c r="M426" s="447"/>
      <c r="N426" s="447"/>
      <c r="O426" s="447"/>
      <c r="P426" s="447"/>
      <c r="Q426" s="447"/>
      <c r="R426" s="447"/>
      <c r="S426" s="447"/>
      <c r="T426" s="447"/>
      <c r="U426" s="447"/>
      <c r="V426" s="447"/>
      <c r="W426" s="447"/>
      <c r="X426" s="447"/>
      <c r="Y426" s="447"/>
      <c r="Z426" s="447"/>
      <c r="AA426" s="447"/>
      <c r="AB426" s="447"/>
      <c r="AC426" s="447"/>
      <c r="AF426" s="270"/>
      <c r="AG426" s="270"/>
      <c r="AH426" s="270"/>
    </row>
    <row r="427" spans="1:34" ht="30" customHeight="1" x14ac:dyDescent="0.2">
      <c r="A427" s="418"/>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20"/>
      <c r="AF427" s="270"/>
      <c r="AG427" s="270"/>
      <c r="AH427" s="270"/>
    </row>
    <row r="428" spans="1:34" x14ac:dyDescent="0.2">
      <c r="AC428" s="124"/>
      <c r="AF428" s="270"/>
      <c r="AG428" s="270"/>
      <c r="AH428" s="270"/>
    </row>
    <row r="429" spans="1:34" x14ac:dyDescent="0.2">
      <c r="AF429" s="270"/>
      <c r="AG429" s="270"/>
      <c r="AH429" s="270"/>
    </row>
    <row r="430" spans="1:34" ht="23.25" customHeight="1" x14ac:dyDescent="0.2">
      <c r="A430" s="433" t="s">
        <v>60</v>
      </c>
      <c r="B430" s="433"/>
      <c r="C430" s="433"/>
      <c r="D430" s="433"/>
      <c r="E430" s="433"/>
      <c r="F430" s="433"/>
      <c r="G430" s="433"/>
      <c r="H430" s="433"/>
      <c r="I430" s="433"/>
      <c r="J430" s="433"/>
      <c r="K430" s="433"/>
      <c r="L430" s="433"/>
      <c r="M430" s="433"/>
      <c r="N430" s="433"/>
      <c r="O430" s="433"/>
      <c r="P430" s="433"/>
      <c r="Q430" s="433"/>
      <c r="R430" s="433"/>
      <c r="S430" s="433"/>
      <c r="T430" s="433"/>
      <c r="U430" s="433"/>
      <c r="V430" s="433"/>
      <c r="W430" s="433"/>
      <c r="X430" s="433"/>
      <c r="Y430" s="433"/>
      <c r="Z430" s="433"/>
      <c r="AA430" s="433"/>
      <c r="AB430" s="433"/>
      <c r="AC430" s="433"/>
      <c r="AF430" s="270"/>
      <c r="AG430" s="270"/>
      <c r="AH430" s="270"/>
    </row>
    <row r="431" spans="1:34" x14ac:dyDescent="0.2">
      <c r="AF431" s="270"/>
      <c r="AG431" s="270"/>
      <c r="AH431" s="270"/>
    </row>
    <row r="432" spans="1:34" ht="49.5" customHeight="1" x14ac:dyDescent="0.2">
      <c r="A432" s="434" t="s">
        <v>61</v>
      </c>
      <c r="B432" s="434"/>
      <c r="C432" s="434"/>
      <c r="D432" s="434"/>
      <c r="E432" s="434"/>
      <c r="F432" s="434"/>
      <c r="G432" s="434"/>
      <c r="H432" s="434"/>
      <c r="I432" s="434"/>
      <c r="J432" s="434"/>
      <c r="K432" s="434"/>
      <c r="L432" s="434"/>
      <c r="M432" s="434"/>
      <c r="N432" s="434"/>
      <c r="O432" s="434"/>
      <c r="P432" s="434"/>
      <c r="Q432" s="434"/>
      <c r="R432" s="434"/>
      <c r="S432" s="434"/>
      <c r="T432" s="434"/>
      <c r="U432" s="434"/>
      <c r="V432" s="434"/>
      <c r="W432" s="434"/>
      <c r="X432" s="434"/>
      <c r="Y432" s="434"/>
      <c r="Z432" s="434"/>
      <c r="AA432" s="434"/>
      <c r="AB432" s="434"/>
      <c r="AC432" s="434"/>
      <c r="AF432" s="270"/>
      <c r="AG432" s="270"/>
      <c r="AH432" s="270"/>
    </row>
    <row r="433" spans="1:34" ht="15" x14ac:dyDescent="0.25">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F433" s="270"/>
      <c r="AG433" s="270"/>
      <c r="AH433" s="270"/>
    </row>
    <row r="434" spans="1:34" ht="16.350000000000001" customHeight="1" x14ac:dyDescent="0.2">
      <c r="A434" s="435" t="s">
        <v>46</v>
      </c>
      <c r="B434" s="412"/>
      <c r="C434" s="412"/>
      <c r="D434" s="412"/>
      <c r="E434" s="412"/>
      <c r="F434" s="412"/>
      <c r="G434" s="412"/>
      <c r="H434" s="412"/>
      <c r="I434" s="412"/>
      <c r="J434" s="412"/>
      <c r="K434" s="412"/>
      <c r="L434" s="412"/>
      <c r="M434" s="412"/>
      <c r="N434" s="412"/>
      <c r="O434" s="412"/>
      <c r="P434" s="412"/>
      <c r="Q434" s="412"/>
      <c r="R434" s="412"/>
      <c r="S434" s="412"/>
      <c r="T434" s="412"/>
      <c r="U434" s="412"/>
      <c r="V434" s="412"/>
      <c r="W434" s="412"/>
      <c r="X434" s="412"/>
      <c r="Y434" s="412"/>
      <c r="Z434" s="412"/>
      <c r="AA434" s="412"/>
      <c r="AB434" s="413"/>
      <c r="AC434" s="149"/>
      <c r="AD434" s="4"/>
      <c r="AF434" s="269" t="str">
        <f>IF(AD434=1,"Ja",IF(AD434=2,"Nein",""))</f>
        <v/>
      </c>
      <c r="AG434" s="270"/>
      <c r="AH434" s="270"/>
    </row>
    <row r="435" spans="1:34" x14ac:dyDescent="0.2">
      <c r="A435" s="436" t="s">
        <v>45</v>
      </c>
      <c r="B435" s="436"/>
      <c r="C435" s="436"/>
      <c r="D435" s="436"/>
      <c r="E435" s="436"/>
      <c r="F435" s="436"/>
      <c r="G435" s="436"/>
      <c r="H435" s="436"/>
      <c r="I435" s="436"/>
      <c r="J435" s="436"/>
      <c r="K435" s="436"/>
      <c r="L435" s="436"/>
      <c r="M435" s="436"/>
      <c r="N435" s="436"/>
      <c r="O435" s="436"/>
      <c r="P435" s="436"/>
      <c r="Q435" s="436"/>
      <c r="R435" s="436"/>
      <c r="S435" s="436"/>
      <c r="T435" s="436"/>
      <c r="U435" s="436"/>
      <c r="V435" s="436"/>
      <c r="W435" s="436"/>
      <c r="X435" s="436"/>
      <c r="Y435" s="436"/>
      <c r="Z435" s="436"/>
      <c r="AA435" s="436"/>
      <c r="AB435" s="436"/>
      <c r="AC435" s="364"/>
      <c r="AD435" s="362"/>
    </row>
    <row r="436" spans="1:34" x14ac:dyDescent="0.2">
      <c r="AF436" s="270"/>
      <c r="AG436" s="270"/>
      <c r="AH436" s="270"/>
    </row>
    <row r="437" spans="1:34" ht="46.5" customHeight="1" x14ac:dyDescent="0.2">
      <c r="A437" s="443" t="s">
        <v>1</v>
      </c>
      <c r="B437" s="444"/>
      <c r="C437" s="444"/>
      <c r="D437" s="445" t="s">
        <v>90</v>
      </c>
      <c r="E437" s="445"/>
      <c r="F437" s="445"/>
      <c r="G437" s="445"/>
      <c r="H437" s="445"/>
      <c r="I437" s="445"/>
      <c r="J437" s="445"/>
      <c r="K437" s="445"/>
      <c r="L437" s="445"/>
      <c r="M437" s="445"/>
      <c r="N437" s="445"/>
      <c r="O437" s="445"/>
      <c r="P437" s="445"/>
      <c r="Q437" s="445"/>
      <c r="R437" s="445"/>
      <c r="S437" s="445"/>
      <c r="T437" s="445"/>
      <c r="U437" s="445"/>
      <c r="V437" s="445"/>
      <c r="W437" s="445"/>
      <c r="X437" s="445"/>
      <c r="Y437" s="445"/>
      <c r="Z437" s="445"/>
      <c r="AA437" s="445"/>
      <c r="AB437" s="445"/>
      <c r="AC437" s="446"/>
      <c r="AF437" s="270"/>
      <c r="AG437" s="270"/>
      <c r="AH437" s="270"/>
    </row>
    <row r="438" spans="1:34" x14ac:dyDescent="0.2">
      <c r="AF438" s="270"/>
      <c r="AG438" s="270"/>
      <c r="AH438" s="270"/>
    </row>
    <row r="439" spans="1:34" ht="33.75" customHeight="1" x14ac:dyDescent="0.2">
      <c r="A439" s="448" t="s">
        <v>91</v>
      </c>
      <c r="B439" s="449"/>
      <c r="C439" s="449"/>
      <c r="D439" s="449"/>
      <c r="E439" s="449"/>
      <c r="F439" s="449"/>
      <c r="G439" s="449"/>
      <c r="H439" s="449"/>
      <c r="I439" s="449"/>
      <c r="J439" s="449"/>
      <c r="K439" s="449"/>
      <c r="L439" s="449"/>
      <c r="M439" s="449"/>
      <c r="N439" s="449"/>
      <c r="O439" s="449"/>
      <c r="P439" s="449"/>
      <c r="Q439" s="449"/>
      <c r="R439" s="449"/>
      <c r="S439" s="449"/>
      <c r="T439" s="449"/>
      <c r="U439" s="449"/>
      <c r="V439" s="449"/>
      <c r="W439" s="449"/>
      <c r="X439" s="449"/>
      <c r="Y439" s="449"/>
      <c r="Z439" s="449"/>
      <c r="AA439" s="449"/>
      <c r="AB439" s="449"/>
      <c r="AC439" s="449"/>
      <c r="AF439" s="270"/>
      <c r="AG439" s="270"/>
      <c r="AH439" s="270"/>
    </row>
    <row r="440" spans="1:34" ht="74.25" customHeight="1" x14ac:dyDescent="0.2">
      <c r="A440" s="450" t="s">
        <v>134</v>
      </c>
      <c r="B440" s="449"/>
      <c r="C440" s="449"/>
      <c r="D440" s="449"/>
      <c r="E440" s="449"/>
      <c r="F440" s="449"/>
      <c r="G440" s="449"/>
      <c r="H440" s="449"/>
      <c r="I440" s="449"/>
      <c r="J440" s="449"/>
      <c r="K440" s="449"/>
      <c r="L440" s="449"/>
      <c r="M440" s="449"/>
      <c r="N440" s="449"/>
      <c r="O440" s="449"/>
      <c r="P440" s="449"/>
      <c r="Q440" s="449"/>
      <c r="R440" s="449"/>
      <c r="S440" s="449"/>
      <c r="T440" s="449"/>
      <c r="U440" s="449"/>
      <c r="V440" s="449"/>
      <c r="W440" s="449"/>
      <c r="X440" s="449"/>
      <c r="Y440" s="449"/>
      <c r="Z440" s="449"/>
      <c r="AA440" s="449"/>
      <c r="AB440" s="449"/>
      <c r="AC440" s="449"/>
      <c r="AF440" s="270"/>
      <c r="AG440" s="270"/>
      <c r="AH440" s="270"/>
    </row>
    <row r="441" spans="1:34" ht="21" customHeight="1" x14ac:dyDescent="0.25">
      <c r="A441" s="161"/>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F441" s="270"/>
      <c r="AG441" s="270"/>
      <c r="AH441" s="270"/>
    </row>
    <row r="442" spans="1:34" ht="45" customHeight="1" x14ac:dyDescent="0.2">
      <c r="A442" s="427" t="s">
        <v>94</v>
      </c>
      <c r="B442" s="428"/>
      <c r="C442" s="429"/>
      <c r="D442" s="437" t="s">
        <v>226</v>
      </c>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c r="AA442" s="437"/>
      <c r="AB442" s="438"/>
      <c r="AC442" s="185"/>
      <c r="AD442" s="4"/>
      <c r="AF442" s="269" t="str">
        <f>IF(AD442=FALSE,"","x")</f>
        <v/>
      </c>
      <c r="AG442" s="270"/>
      <c r="AH442" s="270"/>
    </row>
    <row r="443" spans="1:34" ht="15" x14ac:dyDescent="0.2">
      <c r="A443" s="424" t="s">
        <v>93</v>
      </c>
      <c r="B443" s="425"/>
      <c r="C443" s="425"/>
      <c r="D443" s="425"/>
      <c r="E443" s="425"/>
      <c r="F443" s="425"/>
      <c r="G443" s="425"/>
      <c r="H443" s="425"/>
      <c r="I443" s="425"/>
      <c r="J443" s="425"/>
      <c r="K443" s="425"/>
      <c r="L443" s="425"/>
      <c r="M443" s="425"/>
      <c r="N443" s="425"/>
      <c r="O443" s="425"/>
      <c r="P443" s="425"/>
      <c r="Q443" s="425"/>
      <c r="R443" s="425"/>
      <c r="S443" s="425"/>
      <c r="T443" s="425"/>
      <c r="U443" s="425"/>
      <c r="V443" s="425"/>
      <c r="W443" s="425"/>
      <c r="X443" s="425"/>
      <c r="Y443" s="425"/>
      <c r="Z443" s="425"/>
      <c r="AA443" s="425"/>
      <c r="AB443" s="425"/>
      <c r="AC443" s="426"/>
      <c r="AF443" s="270"/>
      <c r="AG443" s="270"/>
      <c r="AH443" s="270"/>
    </row>
    <row r="444" spans="1:34" ht="30" customHeight="1" x14ac:dyDescent="0.2">
      <c r="A444" s="418"/>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c r="Y444" s="419"/>
      <c r="Z444" s="419"/>
      <c r="AA444" s="419"/>
      <c r="AB444" s="419"/>
      <c r="AC444" s="420"/>
      <c r="AF444" s="270"/>
      <c r="AG444" s="270"/>
      <c r="AH444" s="270"/>
    </row>
    <row r="445" spans="1:34" ht="15" x14ac:dyDescent="0.2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F445" s="270"/>
      <c r="AG445" s="270"/>
      <c r="AH445" s="270"/>
    </row>
    <row r="446" spans="1:34" ht="63" customHeight="1" x14ac:dyDescent="0.2">
      <c r="A446" s="427" t="s">
        <v>106</v>
      </c>
      <c r="B446" s="428"/>
      <c r="C446" s="429"/>
      <c r="D446" s="425" t="s">
        <v>116</v>
      </c>
      <c r="E446" s="425"/>
      <c r="F446" s="425"/>
      <c r="G446" s="425"/>
      <c r="H446" s="425"/>
      <c r="I446" s="425"/>
      <c r="J446" s="425"/>
      <c r="K446" s="425"/>
      <c r="L446" s="425"/>
      <c r="M446" s="425"/>
      <c r="N446" s="425"/>
      <c r="O446" s="425"/>
      <c r="P446" s="425"/>
      <c r="Q446" s="425"/>
      <c r="R446" s="425"/>
      <c r="S446" s="425"/>
      <c r="T446" s="425"/>
      <c r="U446" s="425"/>
      <c r="V446" s="425"/>
      <c r="W446" s="425"/>
      <c r="X446" s="425"/>
      <c r="Y446" s="425"/>
      <c r="Z446" s="425"/>
      <c r="AA446" s="425"/>
      <c r="AB446" s="426"/>
      <c r="AC446" s="185"/>
      <c r="AD446" s="4"/>
      <c r="AF446" s="269" t="str">
        <f>IF(AD446=FALSE,"","x")</f>
        <v/>
      </c>
      <c r="AG446" s="270"/>
      <c r="AH446" s="270"/>
    </row>
    <row r="447" spans="1:34" ht="15" x14ac:dyDescent="0.2">
      <c r="A447" s="424" t="s">
        <v>93</v>
      </c>
      <c r="B447" s="425"/>
      <c r="C447" s="425"/>
      <c r="D447" s="425"/>
      <c r="E447" s="425"/>
      <c r="F447" s="425"/>
      <c r="G447" s="425"/>
      <c r="H447" s="425"/>
      <c r="I447" s="425"/>
      <c r="J447" s="425"/>
      <c r="K447" s="425"/>
      <c r="L447" s="425"/>
      <c r="M447" s="425"/>
      <c r="N447" s="425"/>
      <c r="O447" s="425"/>
      <c r="P447" s="425"/>
      <c r="Q447" s="425"/>
      <c r="R447" s="425"/>
      <c r="S447" s="425"/>
      <c r="T447" s="425"/>
      <c r="U447" s="425"/>
      <c r="V447" s="425"/>
      <c r="W447" s="425"/>
      <c r="X447" s="425"/>
      <c r="Y447" s="425"/>
      <c r="Z447" s="425"/>
      <c r="AA447" s="425"/>
      <c r="AB447" s="425"/>
      <c r="AC447" s="426"/>
      <c r="AG447" s="270"/>
      <c r="AH447" s="270"/>
    </row>
    <row r="448" spans="1:34" ht="30" customHeight="1" x14ac:dyDescent="0.2">
      <c r="A448" s="418"/>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c r="Y448" s="419"/>
      <c r="Z448" s="419"/>
      <c r="AA448" s="419"/>
      <c r="AB448" s="419"/>
      <c r="AC448" s="420"/>
      <c r="AG448" s="270"/>
      <c r="AH448" s="270"/>
    </row>
    <row r="449" spans="1:34" ht="15" customHeight="1" x14ac:dyDescent="0.2">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G449" s="270"/>
      <c r="AH449" s="270"/>
    </row>
    <row r="450" spans="1:34" ht="78.75" customHeight="1" x14ac:dyDescent="0.2">
      <c r="A450" s="427" t="s">
        <v>95</v>
      </c>
      <c r="B450" s="428"/>
      <c r="C450" s="429"/>
      <c r="D450" s="437" t="s">
        <v>234</v>
      </c>
      <c r="E450" s="437"/>
      <c r="F450" s="437"/>
      <c r="G450" s="437"/>
      <c r="H450" s="437"/>
      <c r="I450" s="437"/>
      <c r="J450" s="437"/>
      <c r="K450" s="437"/>
      <c r="L450" s="437"/>
      <c r="M450" s="437"/>
      <c r="N450" s="437"/>
      <c r="O450" s="437"/>
      <c r="P450" s="437"/>
      <c r="Q450" s="437"/>
      <c r="R450" s="437"/>
      <c r="S450" s="437"/>
      <c r="T450" s="437"/>
      <c r="U450" s="437"/>
      <c r="V450" s="437"/>
      <c r="W450" s="437"/>
      <c r="X450" s="437"/>
      <c r="Y450" s="437"/>
      <c r="Z450" s="437"/>
      <c r="AA450" s="437"/>
      <c r="AB450" s="438"/>
      <c r="AC450" s="185"/>
      <c r="AD450" s="4"/>
      <c r="AF450" s="269" t="str">
        <f>IF(AD450=FALSE,"","x")</f>
        <v/>
      </c>
      <c r="AG450" s="270"/>
      <c r="AH450" s="270"/>
    </row>
    <row r="451" spans="1:34" ht="15" x14ac:dyDescent="0.2">
      <c r="A451" s="424" t="s">
        <v>93</v>
      </c>
      <c r="B451" s="425"/>
      <c r="C451" s="425"/>
      <c r="D451" s="425"/>
      <c r="E451" s="425"/>
      <c r="F451" s="425"/>
      <c r="G451" s="425"/>
      <c r="H451" s="425"/>
      <c r="I451" s="425"/>
      <c r="J451" s="425"/>
      <c r="K451" s="425"/>
      <c r="L451" s="425"/>
      <c r="M451" s="425"/>
      <c r="N451" s="425"/>
      <c r="O451" s="425"/>
      <c r="P451" s="425"/>
      <c r="Q451" s="425"/>
      <c r="R451" s="425"/>
      <c r="S451" s="425"/>
      <c r="T451" s="425"/>
      <c r="U451" s="425"/>
      <c r="V451" s="425"/>
      <c r="W451" s="425"/>
      <c r="X451" s="425"/>
      <c r="Y451" s="425"/>
      <c r="Z451" s="425"/>
      <c r="AA451" s="425"/>
      <c r="AB451" s="425"/>
      <c r="AC451" s="426"/>
      <c r="AG451" s="270"/>
      <c r="AH451" s="270"/>
    </row>
    <row r="452" spans="1:34" ht="30" customHeight="1" x14ac:dyDescent="0.2">
      <c r="A452" s="418"/>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c r="Y452" s="419"/>
      <c r="Z452" s="419"/>
      <c r="AA452" s="419"/>
      <c r="AB452" s="419"/>
      <c r="AC452" s="420"/>
      <c r="AG452" s="270"/>
      <c r="AH452" s="270"/>
    </row>
    <row r="453" spans="1:34" ht="15" x14ac:dyDescent="0.25">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G453" s="270"/>
      <c r="AH453" s="270"/>
    </row>
    <row r="454" spans="1:34" ht="21" customHeight="1" x14ac:dyDescent="0.2">
      <c r="A454" s="427" t="s">
        <v>62</v>
      </c>
      <c r="B454" s="428"/>
      <c r="C454" s="428"/>
      <c r="D454" s="424" t="s">
        <v>68</v>
      </c>
      <c r="E454" s="425"/>
      <c r="F454" s="425"/>
      <c r="G454" s="425"/>
      <c r="H454" s="425"/>
      <c r="I454" s="425"/>
      <c r="J454" s="425"/>
      <c r="K454" s="425"/>
      <c r="L454" s="425"/>
      <c r="M454" s="425"/>
      <c r="N454" s="425"/>
      <c r="O454" s="425"/>
      <c r="P454" s="425"/>
      <c r="Q454" s="425"/>
      <c r="R454" s="425"/>
      <c r="S454" s="425"/>
      <c r="T454" s="425"/>
      <c r="U454" s="425"/>
      <c r="V454" s="425"/>
      <c r="W454" s="425"/>
      <c r="X454" s="425"/>
      <c r="Y454" s="425"/>
      <c r="Z454" s="425"/>
      <c r="AA454" s="425"/>
      <c r="AB454" s="426"/>
      <c r="AC454" s="185"/>
      <c r="AD454" s="4" t="b">
        <v>0</v>
      </c>
      <c r="AF454" s="269" t="str">
        <f>IF(AD454=FALSE,"","x")</f>
        <v/>
      </c>
      <c r="AG454" s="270"/>
      <c r="AH454" s="270"/>
    </row>
    <row r="455" spans="1:34" ht="15" x14ac:dyDescent="0.2">
      <c r="A455" s="424" t="s">
        <v>93</v>
      </c>
      <c r="B455" s="425"/>
      <c r="C455" s="425"/>
      <c r="D455" s="425"/>
      <c r="E455" s="425"/>
      <c r="F455" s="425"/>
      <c r="G455" s="425"/>
      <c r="H455" s="425"/>
      <c r="I455" s="425"/>
      <c r="J455" s="425"/>
      <c r="K455" s="425"/>
      <c r="L455" s="425"/>
      <c r="M455" s="425"/>
      <c r="N455" s="425"/>
      <c r="O455" s="425"/>
      <c r="P455" s="425"/>
      <c r="Q455" s="425"/>
      <c r="R455" s="425"/>
      <c r="S455" s="425"/>
      <c r="T455" s="425"/>
      <c r="U455" s="425"/>
      <c r="V455" s="425"/>
      <c r="W455" s="425"/>
      <c r="X455" s="425"/>
      <c r="Y455" s="425"/>
      <c r="Z455" s="425"/>
      <c r="AA455" s="425"/>
      <c r="AB455" s="425"/>
      <c r="AC455" s="426"/>
      <c r="AG455" s="270"/>
      <c r="AH455" s="270"/>
    </row>
    <row r="456" spans="1:34" ht="30" customHeight="1" x14ac:dyDescent="0.2">
      <c r="A456" s="418"/>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c r="Y456" s="419"/>
      <c r="Z456" s="419"/>
      <c r="AA456" s="419"/>
      <c r="AB456" s="419"/>
      <c r="AC456" s="420"/>
      <c r="AG456" s="270"/>
      <c r="AH456" s="270"/>
    </row>
    <row r="458" spans="1:34" ht="15" customHeight="1" x14ac:dyDescent="0.2">
      <c r="A458" s="427" t="s">
        <v>63</v>
      </c>
      <c r="B458" s="428"/>
      <c r="C458" s="428"/>
      <c r="D458" s="424" t="s">
        <v>69</v>
      </c>
      <c r="E458" s="425"/>
      <c r="F458" s="425"/>
      <c r="G458" s="425"/>
      <c r="H458" s="425"/>
      <c r="I458" s="425"/>
      <c r="J458" s="425"/>
      <c r="K458" s="425"/>
      <c r="L458" s="425"/>
      <c r="M458" s="425"/>
      <c r="N458" s="425"/>
      <c r="O458" s="425"/>
      <c r="P458" s="425"/>
      <c r="Q458" s="425"/>
      <c r="R458" s="425"/>
      <c r="S458" s="425"/>
      <c r="T458" s="425"/>
      <c r="U458" s="425"/>
      <c r="V458" s="425"/>
      <c r="W458" s="425"/>
      <c r="X458" s="425"/>
      <c r="Y458" s="425"/>
      <c r="Z458" s="425"/>
      <c r="AA458" s="425"/>
      <c r="AB458" s="426"/>
      <c r="AC458" s="185"/>
      <c r="AD458" s="4"/>
      <c r="AF458" s="269" t="str">
        <f>IF(AD458=FALSE,"","x")</f>
        <v/>
      </c>
    </row>
    <row r="459" spans="1:34" ht="15" x14ac:dyDescent="0.2">
      <c r="A459" s="424" t="s">
        <v>93</v>
      </c>
      <c r="B459" s="425"/>
      <c r="C459" s="425"/>
      <c r="D459" s="425"/>
      <c r="E459" s="425"/>
      <c r="F459" s="425"/>
      <c r="G459" s="425"/>
      <c r="H459" s="425"/>
      <c r="I459" s="425"/>
      <c r="J459" s="425"/>
      <c r="K459" s="425"/>
      <c r="L459" s="425"/>
      <c r="M459" s="425"/>
      <c r="N459" s="425"/>
      <c r="O459" s="425"/>
      <c r="P459" s="425"/>
      <c r="Q459" s="425"/>
      <c r="R459" s="425"/>
      <c r="S459" s="425"/>
      <c r="T459" s="425"/>
      <c r="U459" s="425"/>
      <c r="V459" s="425"/>
      <c r="W459" s="425"/>
      <c r="X459" s="425"/>
      <c r="Y459" s="425"/>
      <c r="Z459" s="425"/>
      <c r="AA459" s="425"/>
      <c r="AB459" s="425"/>
      <c r="AC459" s="426"/>
    </row>
    <row r="460" spans="1:34" ht="30" customHeight="1" x14ac:dyDescent="0.2">
      <c r="A460" s="418"/>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c r="Y460" s="419"/>
      <c r="Z460" s="419"/>
      <c r="AA460" s="419"/>
      <c r="AB460" s="419"/>
      <c r="AC460" s="420"/>
    </row>
    <row r="462" spans="1:34" ht="16.5" customHeight="1" x14ac:dyDescent="0.2">
      <c r="A462" s="427" t="s">
        <v>64</v>
      </c>
      <c r="B462" s="428"/>
      <c r="C462" s="428"/>
      <c r="D462" s="424" t="s">
        <v>70</v>
      </c>
      <c r="E462" s="425"/>
      <c r="F462" s="425"/>
      <c r="G462" s="425"/>
      <c r="H462" s="425"/>
      <c r="I462" s="425"/>
      <c r="J462" s="425"/>
      <c r="K462" s="425"/>
      <c r="L462" s="425"/>
      <c r="M462" s="425"/>
      <c r="N462" s="425"/>
      <c r="O462" s="425"/>
      <c r="P462" s="425"/>
      <c r="Q462" s="425"/>
      <c r="R462" s="425"/>
      <c r="S462" s="425"/>
      <c r="T462" s="425"/>
      <c r="U462" s="425"/>
      <c r="V462" s="425"/>
      <c r="W462" s="425"/>
      <c r="X462" s="425"/>
      <c r="Y462" s="425"/>
      <c r="Z462" s="425"/>
      <c r="AA462" s="425"/>
      <c r="AB462" s="426"/>
      <c r="AC462" s="185"/>
      <c r="AD462" s="4"/>
      <c r="AF462" s="269" t="str">
        <f>IF(AD462=FALSE,"","x")</f>
        <v/>
      </c>
    </row>
    <row r="463" spans="1:34" ht="16.5" customHeight="1" x14ac:dyDescent="0.2">
      <c r="A463" s="424" t="s">
        <v>93</v>
      </c>
      <c r="B463" s="425"/>
      <c r="C463" s="425"/>
      <c r="D463" s="425"/>
      <c r="E463" s="425"/>
      <c r="F463" s="425"/>
      <c r="G463" s="425"/>
      <c r="H463" s="425"/>
      <c r="I463" s="425"/>
      <c r="J463" s="425"/>
      <c r="K463" s="425"/>
      <c r="L463" s="425"/>
      <c r="M463" s="425"/>
      <c r="N463" s="425"/>
      <c r="O463" s="425"/>
      <c r="P463" s="425"/>
      <c r="Q463" s="425"/>
      <c r="R463" s="425"/>
      <c r="S463" s="425"/>
      <c r="T463" s="425"/>
      <c r="U463" s="425"/>
      <c r="V463" s="425"/>
      <c r="W463" s="425"/>
      <c r="X463" s="425"/>
      <c r="Y463" s="425"/>
      <c r="Z463" s="425"/>
      <c r="AA463" s="425"/>
      <c r="AB463" s="425"/>
      <c r="AC463" s="426"/>
    </row>
    <row r="464" spans="1:34" ht="30" customHeight="1" x14ac:dyDescent="0.2">
      <c r="A464" s="418"/>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c r="Y464" s="419"/>
      <c r="Z464" s="419"/>
      <c r="AA464" s="419"/>
      <c r="AB464" s="419"/>
      <c r="AC464" s="420"/>
    </row>
    <row r="465" spans="1:32" x14ac:dyDescent="0.2">
      <c r="A465" s="196"/>
    </row>
    <row r="466" spans="1:32" ht="15" customHeight="1" x14ac:dyDescent="0.2">
      <c r="A466" s="427" t="s">
        <v>65</v>
      </c>
      <c r="B466" s="428"/>
      <c r="C466" s="428"/>
      <c r="D466" s="424" t="s">
        <v>71</v>
      </c>
      <c r="E466" s="425"/>
      <c r="F466" s="425"/>
      <c r="G466" s="425"/>
      <c r="H466" s="425"/>
      <c r="I466" s="425"/>
      <c r="J466" s="425"/>
      <c r="K466" s="425"/>
      <c r="L466" s="425"/>
      <c r="M466" s="425"/>
      <c r="N466" s="425"/>
      <c r="O466" s="425"/>
      <c r="P466" s="425"/>
      <c r="Q466" s="425"/>
      <c r="R466" s="425"/>
      <c r="S466" s="425"/>
      <c r="T466" s="425"/>
      <c r="U466" s="425"/>
      <c r="V466" s="425"/>
      <c r="W466" s="425"/>
      <c r="X466" s="425"/>
      <c r="Y466" s="425"/>
      <c r="Z466" s="425"/>
      <c r="AA466" s="425"/>
      <c r="AB466" s="426"/>
      <c r="AC466" s="185"/>
      <c r="AD466" s="4"/>
      <c r="AF466" s="269" t="str">
        <f>IF(AD466=FALSE,"","x")</f>
        <v/>
      </c>
    </row>
    <row r="467" spans="1:32" ht="15" x14ac:dyDescent="0.2">
      <c r="A467" s="424" t="s">
        <v>93</v>
      </c>
      <c r="B467" s="425"/>
      <c r="C467" s="425"/>
      <c r="D467" s="425"/>
      <c r="E467" s="425"/>
      <c r="F467" s="425"/>
      <c r="G467" s="425"/>
      <c r="H467" s="425"/>
      <c r="I467" s="425"/>
      <c r="J467" s="425"/>
      <c r="K467" s="425"/>
      <c r="L467" s="425"/>
      <c r="M467" s="425"/>
      <c r="N467" s="425"/>
      <c r="O467" s="425"/>
      <c r="P467" s="425"/>
      <c r="Q467" s="425"/>
      <c r="R467" s="425"/>
      <c r="S467" s="425"/>
      <c r="T467" s="425"/>
      <c r="U467" s="425"/>
      <c r="V467" s="425"/>
      <c r="W467" s="425"/>
      <c r="X467" s="425"/>
      <c r="Y467" s="425"/>
      <c r="Z467" s="425"/>
      <c r="AA467" s="425"/>
      <c r="AB467" s="425"/>
      <c r="AC467" s="426"/>
    </row>
    <row r="468" spans="1:32" ht="30" customHeight="1" x14ac:dyDescent="0.2">
      <c r="A468" s="418"/>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c r="Y468" s="419"/>
      <c r="Z468" s="419"/>
      <c r="AA468" s="419"/>
      <c r="AB468" s="419"/>
      <c r="AC468" s="420"/>
    </row>
    <row r="469" spans="1:32" x14ac:dyDescent="0.2">
      <c r="A469" s="196"/>
    </row>
    <row r="470" spans="1:32" ht="31.5" customHeight="1" x14ac:dyDescent="0.2">
      <c r="A470" s="427" t="s">
        <v>66</v>
      </c>
      <c r="B470" s="428"/>
      <c r="C470" s="428"/>
      <c r="D470" s="424" t="s">
        <v>120</v>
      </c>
      <c r="E470" s="425"/>
      <c r="F470" s="425"/>
      <c r="G470" s="425"/>
      <c r="H470" s="425"/>
      <c r="I470" s="425"/>
      <c r="J470" s="425"/>
      <c r="K470" s="425"/>
      <c r="L470" s="425"/>
      <c r="M470" s="425"/>
      <c r="N470" s="425"/>
      <c r="O470" s="425"/>
      <c r="P470" s="425"/>
      <c r="Q470" s="425"/>
      <c r="R470" s="425"/>
      <c r="S470" s="425"/>
      <c r="T470" s="425"/>
      <c r="U470" s="425"/>
      <c r="V470" s="425"/>
      <c r="W470" s="425"/>
      <c r="X470" s="425"/>
      <c r="Y470" s="425"/>
      <c r="Z470" s="425"/>
      <c r="AA470" s="425"/>
      <c r="AB470" s="426"/>
      <c r="AC470" s="197"/>
      <c r="AD470" s="4"/>
      <c r="AF470" s="269" t="str">
        <f>IF(AD470=FALSE,"","x")</f>
        <v/>
      </c>
    </row>
    <row r="471" spans="1:32" ht="15" x14ac:dyDescent="0.2">
      <c r="A471" s="424" t="s">
        <v>93</v>
      </c>
      <c r="B471" s="425"/>
      <c r="C471" s="425"/>
      <c r="D471" s="425"/>
      <c r="E471" s="425"/>
      <c r="F471" s="425"/>
      <c r="G471" s="425"/>
      <c r="H471" s="425"/>
      <c r="I471" s="425"/>
      <c r="J471" s="425"/>
      <c r="K471" s="425"/>
      <c r="L471" s="425"/>
      <c r="M471" s="425"/>
      <c r="N471" s="425"/>
      <c r="O471" s="425"/>
      <c r="P471" s="425"/>
      <c r="Q471" s="425"/>
      <c r="R471" s="425"/>
      <c r="S471" s="425"/>
      <c r="T471" s="425"/>
      <c r="U471" s="425"/>
      <c r="V471" s="425"/>
      <c r="W471" s="425"/>
      <c r="X471" s="425"/>
      <c r="Y471" s="425"/>
      <c r="Z471" s="425"/>
      <c r="AA471" s="425"/>
      <c r="AB471" s="425"/>
      <c r="AC471" s="426"/>
    </row>
    <row r="472" spans="1:32" ht="30" customHeight="1" x14ac:dyDescent="0.2">
      <c r="A472" s="418"/>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419"/>
      <c r="AA472" s="419"/>
      <c r="AB472" s="419"/>
      <c r="AC472" s="420"/>
    </row>
    <row r="473" spans="1:32" x14ac:dyDescent="0.2">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row>
    <row r="474" spans="1:32" ht="30" customHeight="1" x14ac:dyDescent="0.2">
      <c r="A474" s="427" t="s">
        <v>67</v>
      </c>
      <c r="B474" s="428"/>
      <c r="C474" s="429"/>
      <c r="D474" s="424" t="s">
        <v>227</v>
      </c>
      <c r="E474" s="425"/>
      <c r="F474" s="425"/>
      <c r="G474" s="425"/>
      <c r="H474" s="425"/>
      <c r="I474" s="425"/>
      <c r="J474" s="425"/>
      <c r="K474" s="425"/>
      <c r="L474" s="425"/>
      <c r="M474" s="425"/>
      <c r="N474" s="425"/>
      <c r="O474" s="425"/>
      <c r="P474" s="425"/>
      <c r="Q474" s="425"/>
      <c r="R474" s="425"/>
      <c r="S474" s="425"/>
      <c r="T474" s="425"/>
      <c r="U474" s="425"/>
      <c r="V474" s="425"/>
      <c r="W474" s="425"/>
      <c r="X474" s="425"/>
      <c r="Y474" s="425"/>
      <c r="Z474" s="425"/>
      <c r="AA474" s="425"/>
      <c r="AB474" s="426"/>
      <c r="AC474" s="185"/>
      <c r="AD474" s="4"/>
      <c r="AF474" s="269" t="str">
        <f>IF(AD474=FALSE,"","x")</f>
        <v/>
      </c>
    </row>
    <row r="475" spans="1:32" ht="15" x14ac:dyDescent="0.2">
      <c r="A475" s="424" t="s">
        <v>93</v>
      </c>
      <c r="B475" s="425"/>
      <c r="C475" s="425"/>
      <c r="D475" s="425"/>
      <c r="E475" s="425"/>
      <c r="F475" s="425"/>
      <c r="G475" s="425"/>
      <c r="H475" s="425"/>
      <c r="I475" s="425"/>
      <c r="J475" s="425"/>
      <c r="K475" s="425"/>
      <c r="L475" s="425"/>
      <c r="M475" s="425"/>
      <c r="N475" s="425"/>
      <c r="O475" s="425"/>
      <c r="P475" s="425"/>
      <c r="Q475" s="425"/>
      <c r="R475" s="425"/>
      <c r="S475" s="425"/>
      <c r="T475" s="425"/>
      <c r="U475" s="425"/>
      <c r="V475" s="425"/>
      <c r="W475" s="425"/>
      <c r="X475" s="425"/>
      <c r="Y475" s="425"/>
      <c r="Z475" s="425"/>
      <c r="AA475" s="425"/>
      <c r="AB475" s="425"/>
      <c r="AC475" s="426"/>
    </row>
    <row r="476" spans="1:32" ht="30" customHeight="1" x14ac:dyDescent="0.2">
      <c r="A476" s="418"/>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c r="Y476" s="419"/>
      <c r="Z476" s="419"/>
      <c r="AA476" s="419"/>
      <c r="AB476" s="419"/>
      <c r="AC476" s="420"/>
    </row>
    <row r="478" spans="1:32" s="357" customFormat="1" x14ac:dyDescent="0.2">
      <c r="AC478" s="125"/>
      <c r="AD478" s="261"/>
    </row>
    <row r="479" spans="1:32" s="357" customFormat="1" ht="33" customHeight="1" x14ac:dyDescent="0.2">
      <c r="A479" s="391" t="s">
        <v>1</v>
      </c>
      <c r="B479" s="392"/>
      <c r="C479" s="392"/>
      <c r="D479" s="397" t="s">
        <v>352</v>
      </c>
      <c r="E479" s="398"/>
      <c r="F479" s="398"/>
      <c r="G479" s="398"/>
      <c r="H479" s="398"/>
      <c r="I479" s="398"/>
      <c r="J479" s="398"/>
      <c r="K479" s="398"/>
      <c r="L479" s="398"/>
      <c r="M479" s="398"/>
      <c r="N479" s="398"/>
      <c r="O479" s="398"/>
      <c r="P479" s="398"/>
      <c r="Q479" s="398"/>
      <c r="R479" s="398"/>
      <c r="S479" s="398"/>
      <c r="T479" s="398"/>
      <c r="U479" s="398"/>
      <c r="V479" s="398"/>
      <c r="W479" s="398"/>
      <c r="X479" s="398"/>
      <c r="Y479" s="398"/>
      <c r="Z479" s="398"/>
      <c r="AA479" s="398"/>
      <c r="AB479" s="398"/>
      <c r="AC479" s="399"/>
      <c r="AD479" s="261"/>
    </row>
    <row r="480" spans="1:32" s="357" customFormat="1" ht="96.75" customHeight="1" x14ac:dyDescent="0.2">
      <c r="A480" s="393"/>
      <c r="B480" s="394"/>
      <c r="C480" s="394"/>
      <c r="D480" s="400" t="s">
        <v>362</v>
      </c>
      <c r="E480" s="401"/>
      <c r="F480" s="401"/>
      <c r="G480" s="401"/>
      <c r="H480" s="401"/>
      <c r="I480" s="401"/>
      <c r="J480" s="401"/>
      <c r="K480" s="401"/>
      <c r="L480" s="401"/>
      <c r="M480" s="401"/>
      <c r="N480" s="401"/>
      <c r="O480" s="401"/>
      <c r="P480" s="401"/>
      <c r="Q480" s="401"/>
      <c r="R480" s="401"/>
      <c r="S480" s="401"/>
      <c r="T480" s="401"/>
      <c r="U480" s="401"/>
      <c r="V480" s="401"/>
      <c r="W480" s="401"/>
      <c r="X480" s="401"/>
      <c r="Y480" s="401"/>
      <c r="Z480" s="401"/>
      <c r="AA480" s="401"/>
      <c r="AB480" s="401"/>
      <c r="AC480" s="402"/>
      <c r="AD480" s="261"/>
    </row>
    <row r="481" spans="1:30" s="357" customFormat="1" ht="156" customHeight="1" x14ac:dyDescent="0.2">
      <c r="A481" s="395"/>
      <c r="B481" s="396"/>
      <c r="C481" s="396"/>
      <c r="D481" s="403" t="s">
        <v>355</v>
      </c>
      <c r="E481" s="404"/>
      <c r="F481" s="404"/>
      <c r="G481" s="404"/>
      <c r="H481" s="404"/>
      <c r="I481" s="404"/>
      <c r="J481" s="404"/>
      <c r="K481" s="404"/>
      <c r="L481" s="404"/>
      <c r="M481" s="404"/>
      <c r="N481" s="404"/>
      <c r="O481" s="404"/>
      <c r="P481" s="404"/>
      <c r="Q481" s="404"/>
      <c r="R481" s="404"/>
      <c r="S481" s="404"/>
      <c r="T481" s="404"/>
      <c r="U481" s="404"/>
      <c r="V481" s="404"/>
      <c r="W481" s="404"/>
      <c r="X481" s="404"/>
      <c r="Y481" s="404"/>
      <c r="Z481" s="404"/>
      <c r="AA481" s="404"/>
      <c r="AB481" s="404"/>
      <c r="AC481" s="405"/>
      <c r="AD481" s="261"/>
    </row>
    <row r="482" spans="1:30" ht="32.25" customHeight="1" x14ac:dyDescent="0.2"/>
    <row r="483" spans="1:30" ht="74.25" customHeight="1" x14ac:dyDescent="0.2">
      <c r="A483" s="514" t="s">
        <v>1</v>
      </c>
      <c r="B483" s="515"/>
      <c r="C483" s="515"/>
      <c r="D483" s="483" t="s">
        <v>356</v>
      </c>
      <c r="E483" s="483"/>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4"/>
    </row>
  </sheetData>
  <sheetProtection password="8333" sheet="1" objects="1" scenarios="1" formatRows="0"/>
  <mergeCells count="244">
    <mergeCell ref="D15:AC15"/>
    <mergeCell ref="A81:G81"/>
    <mergeCell ref="H81:AC81"/>
    <mergeCell ref="J27:R27"/>
    <mergeCell ref="AE284:AL284"/>
    <mergeCell ref="AE281:AL281"/>
    <mergeCell ref="AE282:AL282"/>
    <mergeCell ref="A284:AC284"/>
    <mergeCell ref="A70:AC70"/>
    <mergeCell ref="A31:AC31"/>
    <mergeCell ref="A38:AC38"/>
    <mergeCell ref="A82:G82"/>
    <mergeCell ref="H82:AC82"/>
    <mergeCell ref="D278:AC279"/>
    <mergeCell ref="A77:AC77"/>
    <mergeCell ref="A78:AC78"/>
    <mergeCell ref="A80:AC80"/>
    <mergeCell ref="Y75:AC75"/>
    <mergeCell ref="A55:AC55"/>
    <mergeCell ref="D72:AC72"/>
    <mergeCell ref="Y74:AC74"/>
    <mergeCell ref="AA33:AB36"/>
    <mergeCell ref="AF31:AH31"/>
    <mergeCell ref="A54:AC54"/>
    <mergeCell ref="A286:AC286"/>
    <mergeCell ref="A8:AC8"/>
    <mergeCell ref="A273:AC273"/>
    <mergeCell ref="A282:AC282"/>
    <mergeCell ref="AF26:AG26"/>
    <mergeCell ref="AA32:AB32"/>
    <mergeCell ref="Y84:AC84"/>
    <mergeCell ref="A85:X85"/>
    <mergeCell ref="Y85:AC85"/>
    <mergeCell ref="A87:AC87"/>
    <mergeCell ref="A88:AC88"/>
    <mergeCell ref="A90:AC90"/>
    <mergeCell ref="A91:G91"/>
    <mergeCell ref="H91:AC91"/>
    <mergeCell ref="A12:AC12"/>
    <mergeCell ref="A9:AC9"/>
    <mergeCell ref="E17:AC17"/>
    <mergeCell ref="D18:AC18"/>
    <mergeCell ref="A14:AC14"/>
    <mergeCell ref="T27:AC27"/>
    <mergeCell ref="D19:AC19"/>
    <mergeCell ref="A15:C19"/>
    <mergeCell ref="A32:Z32"/>
    <mergeCell ref="A72:C72"/>
    <mergeCell ref="A393:AB393"/>
    <mergeCell ref="A394:AB394"/>
    <mergeCell ref="A291:AC291"/>
    <mergeCell ref="A274:AC274"/>
    <mergeCell ref="A57:AC57"/>
    <mergeCell ref="A53:AC53"/>
    <mergeCell ref="A25:AC25"/>
    <mergeCell ref="A20:AC20"/>
    <mergeCell ref="A21:AC21"/>
    <mergeCell ref="A288:AC288"/>
    <mergeCell ref="A290:AC290"/>
    <mergeCell ref="A75:X75"/>
    <mergeCell ref="B289:AC289"/>
    <mergeCell ref="A276:AC276"/>
    <mergeCell ref="A281:AC281"/>
    <mergeCell ref="A278:C279"/>
    <mergeCell ref="A37:AC37"/>
    <mergeCell ref="AB39:AC39"/>
    <mergeCell ref="Z39:AA39"/>
    <mergeCell ref="A69:AC69"/>
    <mergeCell ref="A22:AC22"/>
    <mergeCell ref="A23:AC23"/>
    <mergeCell ref="A26:AC26"/>
    <mergeCell ref="A27:H27"/>
    <mergeCell ref="A307:AC307"/>
    <mergeCell ref="A328:AC328"/>
    <mergeCell ref="A483:C483"/>
    <mergeCell ref="A341:AC341"/>
    <mergeCell ref="A475:AC475"/>
    <mergeCell ref="A476:AC476"/>
    <mergeCell ref="A467:AC467"/>
    <mergeCell ref="A471:AC471"/>
    <mergeCell ref="A472:AC472"/>
    <mergeCell ref="F315:I315"/>
    <mergeCell ref="C334:X334"/>
    <mergeCell ref="C335:X335"/>
    <mergeCell ref="D386:AC386"/>
    <mergeCell ref="A386:C386"/>
    <mergeCell ref="A365:AC365"/>
    <mergeCell ref="A367:AC367"/>
    <mergeCell ref="A368:Y368"/>
    <mergeCell ref="A373:Y373"/>
    <mergeCell ref="A379:AC379"/>
    <mergeCell ref="A380:AC380"/>
    <mergeCell ref="A296:X296"/>
    <mergeCell ref="Y329:AB329"/>
    <mergeCell ref="A344:AC344"/>
    <mergeCell ref="A342:AC342"/>
    <mergeCell ref="A311:AC311"/>
    <mergeCell ref="Y296:AB296"/>
    <mergeCell ref="A329:X329"/>
    <mergeCell ref="C333:X333"/>
    <mergeCell ref="C332:X332"/>
    <mergeCell ref="C337:X337"/>
    <mergeCell ref="A339:AC339"/>
    <mergeCell ref="Q315:U315"/>
    <mergeCell ref="Q313:V313"/>
    <mergeCell ref="J315:O315"/>
    <mergeCell ref="J314:O314"/>
    <mergeCell ref="W313:AC313"/>
    <mergeCell ref="F314:I314"/>
    <mergeCell ref="A322:AC322"/>
    <mergeCell ref="Y330:AB330"/>
    <mergeCell ref="D483:AC483"/>
    <mergeCell ref="A295:AC295"/>
    <mergeCell ref="A298:X298"/>
    <mergeCell ref="Y299:AB299"/>
    <mergeCell ref="A301:AC301"/>
    <mergeCell ref="A304:AC304"/>
    <mergeCell ref="A299:X299"/>
    <mergeCell ref="W316:AB316"/>
    <mergeCell ref="A319:AC319"/>
    <mergeCell ref="J312:AC312"/>
    <mergeCell ref="J313:P313"/>
    <mergeCell ref="A314:E316"/>
    <mergeCell ref="F316:I316"/>
    <mergeCell ref="W315:AB315"/>
    <mergeCell ref="A402:AC402"/>
    <mergeCell ref="D405:AB405"/>
    <mergeCell ref="A421:C421"/>
    <mergeCell ref="A416:C416"/>
    <mergeCell ref="A382:AC382"/>
    <mergeCell ref="J316:O316"/>
    <mergeCell ref="A419:AC419"/>
    <mergeCell ref="A391:AC391"/>
    <mergeCell ref="A330:X330"/>
    <mergeCell ref="N376:Y376"/>
    <mergeCell ref="A417:AC417"/>
    <mergeCell ref="A418:AC418"/>
    <mergeCell ref="A422:AC422"/>
    <mergeCell ref="D421:AB421"/>
    <mergeCell ref="A405:C405"/>
    <mergeCell ref="A302:AC302"/>
    <mergeCell ref="A320:AC320"/>
    <mergeCell ref="Y298:AB298"/>
    <mergeCell ref="A305:AC306"/>
    <mergeCell ref="A401:C401"/>
    <mergeCell ref="D401:AB401"/>
    <mergeCell ref="C336:X336"/>
    <mergeCell ref="A345:AC345"/>
    <mergeCell ref="D450:AB450"/>
    <mergeCell ref="Q314:U314"/>
    <mergeCell ref="W314:AB314"/>
    <mergeCell ref="A297:X297"/>
    <mergeCell ref="A406:AC406"/>
    <mergeCell ref="A407:AC407"/>
    <mergeCell ref="B369:J369"/>
    <mergeCell ref="B372:Y372"/>
    <mergeCell ref="A384:AC384"/>
    <mergeCell ref="A389:AC389"/>
    <mergeCell ref="Z373:AC376"/>
    <mergeCell ref="B374:J374"/>
    <mergeCell ref="N369:Y369"/>
    <mergeCell ref="Z368:AC371"/>
    <mergeCell ref="N371:Y371"/>
    <mergeCell ref="Z372:AC372"/>
    <mergeCell ref="B370:J370"/>
    <mergeCell ref="A398:AC398"/>
    <mergeCell ref="A399:AC399"/>
    <mergeCell ref="D396:AC396"/>
    <mergeCell ref="Y297:AB297"/>
    <mergeCell ref="D416:AB416"/>
    <mergeCell ref="Q316:U316"/>
    <mergeCell ref="A396:C396"/>
    <mergeCell ref="D470:AB470"/>
    <mergeCell ref="A456:AC456"/>
    <mergeCell ref="B371:J371"/>
    <mergeCell ref="A452:AC452"/>
    <mergeCell ref="D425:AB425"/>
    <mergeCell ref="A460:AC460"/>
    <mergeCell ref="A463:AC463"/>
    <mergeCell ref="N370:Y370"/>
    <mergeCell ref="A437:C437"/>
    <mergeCell ref="D437:AC437"/>
    <mergeCell ref="A451:AC451"/>
    <mergeCell ref="A427:AC427"/>
    <mergeCell ref="A468:AC468"/>
    <mergeCell ref="N374:Y374"/>
    <mergeCell ref="B375:J375"/>
    <mergeCell ref="N375:Y375"/>
    <mergeCell ref="B376:J376"/>
    <mergeCell ref="A425:C425"/>
    <mergeCell ref="A459:AC459"/>
    <mergeCell ref="A426:AC426"/>
    <mergeCell ref="A403:AC403"/>
    <mergeCell ref="A439:AC439"/>
    <mergeCell ref="A440:AC440"/>
    <mergeCell ref="A423:AC423"/>
    <mergeCell ref="A466:C466"/>
    <mergeCell ref="D466:AB466"/>
    <mergeCell ref="A462:C462"/>
    <mergeCell ref="A458:C458"/>
    <mergeCell ref="A454:C454"/>
    <mergeCell ref="D454:AB454"/>
    <mergeCell ref="D458:AB458"/>
    <mergeCell ref="D462:AB462"/>
    <mergeCell ref="AK370:AK371"/>
    <mergeCell ref="A377:AC377"/>
    <mergeCell ref="A464:AC464"/>
    <mergeCell ref="A455:AC455"/>
    <mergeCell ref="A447:AC447"/>
    <mergeCell ref="A448:AC448"/>
    <mergeCell ref="A444:AC444"/>
    <mergeCell ref="A430:AC430"/>
    <mergeCell ref="A432:AC432"/>
    <mergeCell ref="A434:AB434"/>
    <mergeCell ref="A443:AC443"/>
    <mergeCell ref="A435:AB435"/>
    <mergeCell ref="A446:C446"/>
    <mergeCell ref="A442:C442"/>
    <mergeCell ref="D442:AB442"/>
    <mergeCell ref="D446:AB446"/>
    <mergeCell ref="A479:C481"/>
    <mergeCell ref="D479:AC479"/>
    <mergeCell ref="D480:AC480"/>
    <mergeCell ref="D481:AC481"/>
    <mergeCell ref="AH368:AI368"/>
    <mergeCell ref="AH373:AI373"/>
    <mergeCell ref="B348:AC348"/>
    <mergeCell ref="A361:AC361"/>
    <mergeCell ref="A351:X351"/>
    <mergeCell ref="A352:X352"/>
    <mergeCell ref="Y352:AB352"/>
    <mergeCell ref="Y353:AB353"/>
    <mergeCell ref="Y354:AB354"/>
    <mergeCell ref="A350:AC350"/>
    <mergeCell ref="Y351:AB351"/>
    <mergeCell ref="A358:AC358"/>
    <mergeCell ref="A360:AC360"/>
    <mergeCell ref="A354:X354"/>
    <mergeCell ref="A353:X353"/>
    <mergeCell ref="A357:AC357"/>
    <mergeCell ref="A474:C474"/>
    <mergeCell ref="D474:AB474"/>
    <mergeCell ref="A450:C450"/>
    <mergeCell ref="A470:C470"/>
  </mergeCells>
  <conditionalFormatting sqref="A396:AC396">
    <cfRule type="expression" dxfId="58" priority="50">
      <formula>$AD$393=2</formula>
    </cfRule>
    <cfRule type="expression" dxfId="57" priority="51">
      <formula>"$AD$581=2"</formula>
    </cfRule>
  </conditionalFormatting>
  <conditionalFormatting sqref="A437:AC437">
    <cfRule type="expression" dxfId="56" priority="49">
      <formula>$AD$434=2</formula>
    </cfRule>
  </conditionalFormatting>
  <conditionalFormatting sqref="A377:AC377">
    <cfRule type="cellIs" dxfId="55" priority="31" operator="notEqual">
      <formula>""</formula>
    </cfRule>
  </conditionalFormatting>
  <conditionalFormatting sqref="A339">
    <cfRule type="expression" dxfId="54" priority="29">
      <formula>$A$339&lt;&gt;""</formula>
    </cfRule>
  </conditionalFormatting>
  <conditionalFormatting sqref="AB40:AC40">
    <cfRule type="expression" dxfId="53" priority="28">
      <formula>$AG$40&lt;&gt;""</formula>
    </cfRule>
  </conditionalFormatting>
  <conditionalFormatting sqref="AB43:AC43">
    <cfRule type="expression" dxfId="52" priority="27">
      <formula>$AG43&lt;&gt;""</formula>
    </cfRule>
  </conditionalFormatting>
  <conditionalFormatting sqref="AB41:AC41">
    <cfRule type="expression" dxfId="51" priority="26">
      <formula>$AG$41&lt;&gt;""</formula>
    </cfRule>
  </conditionalFormatting>
  <conditionalFormatting sqref="AB42:AC42">
    <cfRule type="expression" dxfId="50" priority="25">
      <formula>$AG$42&lt;&gt;""</formula>
    </cfRule>
  </conditionalFormatting>
  <conditionalFormatting sqref="AB44:AC44">
    <cfRule type="expression" dxfId="49" priority="24">
      <formula>$AG$44&lt;&gt;""</formula>
    </cfRule>
  </conditionalFormatting>
  <conditionalFormatting sqref="AB45:AC45">
    <cfRule type="expression" dxfId="48" priority="23">
      <formula>$AG$45&lt;&gt;""</formula>
    </cfRule>
  </conditionalFormatting>
  <conditionalFormatting sqref="AB46:AC46">
    <cfRule type="expression" dxfId="47" priority="22">
      <formula>$AG$46&lt;&gt;""</formula>
    </cfRule>
  </conditionalFormatting>
  <conditionalFormatting sqref="AB47:AC47">
    <cfRule type="expression" dxfId="46" priority="21">
      <formula>$AG$47&lt;&gt;""</formula>
    </cfRule>
  </conditionalFormatting>
  <conditionalFormatting sqref="AB48:AC48">
    <cfRule type="expression" dxfId="45" priority="20">
      <formula>$AG$48&lt;&gt;""</formula>
    </cfRule>
  </conditionalFormatting>
  <conditionalFormatting sqref="AB49:AC49">
    <cfRule type="expression" dxfId="44" priority="19">
      <formula>$AG$49&lt;&gt;""</formula>
    </cfRule>
  </conditionalFormatting>
  <conditionalFormatting sqref="AB50:AC50">
    <cfRule type="expression" dxfId="43" priority="17">
      <formula>$AG$50</formula>
    </cfRule>
    <cfRule type="expression" dxfId="42" priority="18">
      <formula>$AG$50&lt;&gt;""</formula>
    </cfRule>
  </conditionalFormatting>
  <conditionalFormatting sqref="AB51:AC51">
    <cfRule type="expression" dxfId="41" priority="16">
      <formula>$AG$51&lt;&gt;""</formula>
    </cfRule>
  </conditionalFormatting>
  <conditionalFormatting sqref="AB52:AC52">
    <cfRule type="expression" dxfId="40" priority="15">
      <formula>$AG$52&lt;&gt;""</formula>
    </cfRule>
  </conditionalFormatting>
  <conditionalFormatting sqref="A53">
    <cfRule type="expression" dxfId="39" priority="12">
      <formula>$AH$40&lt;&gt;""</formula>
    </cfRule>
  </conditionalFormatting>
  <conditionalFormatting sqref="A37">
    <cfRule type="expression" dxfId="38" priority="11">
      <formula>$AF$37&gt;1</formula>
    </cfRule>
  </conditionalFormatting>
  <conditionalFormatting sqref="A72:AC73">
    <cfRule type="expression" dxfId="37" priority="9">
      <formula>$AD$393=2</formula>
    </cfRule>
    <cfRule type="expression" dxfId="36" priority="10">
      <formula>"$AD$581=2"</formula>
    </cfRule>
  </conditionalFormatting>
  <conditionalFormatting sqref="A57">
    <cfRule type="expression" dxfId="35" priority="52">
      <formula>#REF!&lt;&gt;""</formula>
    </cfRule>
  </conditionalFormatting>
  <conditionalFormatting sqref="A479 D479:AC479">
    <cfRule type="expression" dxfId="34" priority="7">
      <formula>$AD$698=2</formula>
    </cfRule>
    <cfRule type="expression" dxfId="33" priority="8">
      <formula>"$AD$581=2"</formula>
    </cfRule>
  </conditionalFormatting>
  <conditionalFormatting sqref="D481">
    <cfRule type="expression" dxfId="32" priority="3">
      <formula>$AD$695=2</formula>
    </cfRule>
    <cfRule type="expression" dxfId="31" priority="4">
      <formula>"$AD$581=2"</formula>
    </cfRule>
  </conditionalFormatting>
  <conditionalFormatting sqref="D480:AC480">
    <cfRule type="expression" dxfId="30" priority="1">
      <formula>$AD$700=2</formula>
    </cfRule>
    <cfRule type="expression" dxfId="29" priority="2">
      <formula>"$AD$581=2"</formula>
    </cfRule>
  </conditionalFormatting>
  <hyperlinks>
    <hyperlink ref="C333" r:id="rId1" display="http://www.emas.de/"/>
    <hyperlink ref="A70:AC70" r:id="rId2" display="3 vgl. „Eine europäische Strategie für Schlüsseltechnologien – Eine Brücke zu Wachstum und Beschäftigung“, COM ( 2012) 341, http://eur-lex.europa.eu/LexUriServ/LexUriServ.do?uri=COM:2012:0341:FIN:DE:PDF"/>
    <hyperlink ref="A69:AC69" r:id="rId3" display="http://www.efre-bw.de/wp-content/uploads/2015/03/EFRE_-_Operationelles_Programm_BW_2014-2020.pdf"/>
    <hyperlink ref="A25:AC25" r:id="rId4" display="http://www.efre-bw.de/wp-content/uploads/2015/03/EFRE_-_Operationelles_Programm_BW_2014-2020.pdf"/>
    <hyperlink ref="D480:AC480" r:id="rId5" display="Bitte beachten Sie bei der Durchführung von Informations- und Kommunikationsmaßnahmen (wie zu Informationen über Ihr Projekt auf Ihrer Webseite, zu Pressemitteilungen und -artikeln, Flyern/Broschüren/Publikationen, Werbeartikeln, Ausstellungen, Informatio"/>
    <hyperlink ref="A345:AC345" r:id="rId6"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orientation="portrait" r:id="rId7"/>
  <headerFooter differentFirst="1">
    <oddFooter>&amp;C&amp;P</oddFooter>
    <firstFooter>&amp;LFormularstand: 14.09.2015&amp;C&amp;P</firstFooter>
  </headerFooter>
  <rowBreaks count="13" manualBreakCount="13">
    <brk id="25" max="28" man="1"/>
    <brk id="70" max="28" man="1"/>
    <brk id="272" max="28" man="1"/>
    <brk id="283" max="28" man="1"/>
    <brk id="291" max="16383" man="1"/>
    <brk id="308" max="28" man="1"/>
    <brk id="324" max="28" man="1"/>
    <brk id="346" max="28" man="1"/>
    <brk id="363" max="28" man="1"/>
    <brk id="383" max="16383" man="1"/>
    <brk id="404" max="28" man="1"/>
    <brk id="428" max="28" man="1"/>
    <brk id="456" max="28" man="1"/>
  </rowBreaks>
  <colBreaks count="1" manualBreakCount="1">
    <brk id="37" max="1048575" man="1"/>
  </colBreaks>
  <ignoredErrors>
    <ignoredError sqref="A40:A42 A43:A52" numberStoredAsText="1"/>
    <ignoredError sqref="AK372" unlocked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1362" r:id="rId10" name="Option Button 338">
              <controlPr defaultSize="0" autoFill="0" autoLine="0" autoPict="0">
                <anchor moveWithCells="1">
                  <from>
                    <xdr:col>28</xdr:col>
                    <xdr:colOff>0</xdr:colOff>
                    <xdr:row>295</xdr:row>
                    <xdr:rowOff>9525</xdr:rowOff>
                  </from>
                  <to>
                    <xdr:col>29</xdr:col>
                    <xdr:colOff>0</xdr:colOff>
                    <xdr:row>296</xdr:row>
                    <xdr:rowOff>0</xdr:rowOff>
                  </to>
                </anchor>
              </controlPr>
            </control>
          </mc:Choice>
        </mc:AlternateContent>
        <mc:AlternateContent xmlns:mc="http://schemas.openxmlformats.org/markup-compatibility/2006">
          <mc:Choice Requires="x14">
            <control shapeId="1363" r:id="rId11" name="Option Button 339">
              <controlPr defaultSize="0" autoFill="0" autoLine="0" autoPict="0">
                <anchor moveWithCells="1">
                  <from>
                    <xdr:col>28</xdr:col>
                    <xdr:colOff>0</xdr:colOff>
                    <xdr:row>296</xdr:row>
                    <xdr:rowOff>9525</xdr:rowOff>
                  </from>
                  <to>
                    <xdr:col>29</xdr:col>
                    <xdr:colOff>0</xdr:colOff>
                    <xdr:row>297</xdr:row>
                    <xdr:rowOff>0</xdr:rowOff>
                  </to>
                </anchor>
              </controlPr>
            </control>
          </mc:Choice>
        </mc:AlternateContent>
        <mc:AlternateContent xmlns:mc="http://schemas.openxmlformats.org/markup-compatibility/2006">
          <mc:Choice Requires="x14">
            <control shapeId="1364" r:id="rId12" name="Option Button 340">
              <controlPr defaultSize="0" autoFill="0" autoLine="0" autoPict="0">
                <anchor moveWithCells="1">
                  <from>
                    <xdr:col>28</xdr:col>
                    <xdr:colOff>0</xdr:colOff>
                    <xdr:row>297</xdr:row>
                    <xdr:rowOff>9525</xdr:rowOff>
                  </from>
                  <to>
                    <xdr:col>29</xdr:col>
                    <xdr:colOff>0</xdr:colOff>
                    <xdr:row>298</xdr:row>
                    <xdr:rowOff>0</xdr:rowOff>
                  </to>
                </anchor>
              </controlPr>
            </control>
          </mc:Choice>
        </mc:AlternateContent>
        <mc:AlternateContent xmlns:mc="http://schemas.openxmlformats.org/markup-compatibility/2006">
          <mc:Choice Requires="x14">
            <control shapeId="1365" r:id="rId13" name="Option Button 341">
              <controlPr defaultSize="0" autoFill="0" autoLine="0" autoPict="0">
                <anchor moveWithCells="1">
                  <from>
                    <xdr:col>28</xdr:col>
                    <xdr:colOff>0</xdr:colOff>
                    <xdr:row>298</xdr:row>
                    <xdr:rowOff>9525</xdr:rowOff>
                  </from>
                  <to>
                    <xdr:col>29</xdr:col>
                    <xdr:colOff>0</xdr:colOff>
                    <xdr:row>299</xdr:row>
                    <xdr:rowOff>0</xdr:rowOff>
                  </to>
                </anchor>
              </controlPr>
            </control>
          </mc:Choice>
        </mc:AlternateContent>
        <mc:AlternateContent xmlns:mc="http://schemas.openxmlformats.org/markup-compatibility/2006">
          <mc:Choice Requires="x14">
            <control shapeId="1366" r:id="rId14" name="Option Button 342">
              <controlPr defaultSize="0" autoFill="0" autoLine="0" autoPict="0">
                <anchor moveWithCells="1">
                  <from>
                    <xdr:col>15</xdr:col>
                    <xdr:colOff>0</xdr:colOff>
                    <xdr:row>313</xdr:row>
                    <xdr:rowOff>9525</xdr:rowOff>
                  </from>
                  <to>
                    <xdr:col>16</xdr:col>
                    <xdr:colOff>19050</xdr:colOff>
                    <xdr:row>313</xdr:row>
                    <xdr:rowOff>628650</xdr:rowOff>
                  </to>
                </anchor>
              </controlPr>
            </control>
          </mc:Choice>
        </mc:AlternateContent>
        <mc:AlternateContent xmlns:mc="http://schemas.openxmlformats.org/markup-compatibility/2006">
          <mc:Choice Requires="x14">
            <control shapeId="1367" r:id="rId15" name="Option Button 343">
              <controlPr defaultSize="0" autoFill="0" autoLine="0" autoPict="0">
                <anchor moveWithCells="1">
                  <from>
                    <xdr:col>21</xdr:col>
                    <xdr:colOff>0</xdr:colOff>
                    <xdr:row>313</xdr:row>
                    <xdr:rowOff>9525</xdr:rowOff>
                  </from>
                  <to>
                    <xdr:col>22</xdr:col>
                    <xdr:colOff>0</xdr:colOff>
                    <xdr:row>313</xdr:row>
                    <xdr:rowOff>628650</xdr:rowOff>
                  </to>
                </anchor>
              </controlPr>
            </control>
          </mc:Choice>
        </mc:AlternateContent>
        <mc:AlternateContent xmlns:mc="http://schemas.openxmlformats.org/markup-compatibility/2006">
          <mc:Choice Requires="x14">
            <control shapeId="1368" r:id="rId16" name="Option Button 344">
              <controlPr defaultSize="0" autoFill="0" autoLine="0" autoPict="0">
                <anchor moveWithCells="1">
                  <from>
                    <xdr:col>28</xdr:col>
                    <xdr:colOff>0</xdr:colOff>
                    <xdr:row>313</xdr:row>
                    <xdr:rowOff>9525</xdr:rowOff>
                  </from>
                  <to>
                    <xdr:col>29</xdr:col>
                    <xdr:colOff>0</xdr:colOff>
                    <xdr:row>313</xdr:row>
                    <xdr:rowOff>628650</xdr:rowOff>
                  </to>
                </anchor>
              </controlPr>
            </control>
          </mc:Choice>
        </mc:AlternateContent>
        <mc:AlternateContent xmlns:mc="http://schemas.openxmlformats.org/markup-compatibility/2006">
          <mc:Choice Requires="x14">
            <control shapeId="1369" r:id="rId17" name="Option Button 345">
              <controlPr defaultSize="0" autoFill="0" autoLine="0" autoPict="0">
                <anchor moveWithCells="1">
                  <from>
                    <xdr:col>15</xdr:col>
                    <xdr:colOff>0</xdr:colOff>
                    <xdr:row>314</xdr:row>
                    <xdr:rowOff>9525</xdr:rowOff>
                  </from>
                  <to>
                    <xdr:col>16</xdr:col>
                    <xdr:colOff>19050</xdr:colOff>
                    <xdr:row>314</xdr:row>
                    <xdr:rowOff>800100</xdr:rowOff>
                  </to>
                </anchor>
              </controlPr>
            </control>
          </mc:Choice>
        </mc:AlternateContent>
        <mc:AlternateContent xmlns:mc="http://schemas.openxmlformats.org/markup-compatibility/2006">
          <mc:Choice Requires="x14">
            <control shapeId="1370" r:id="rId18" name="Option Button 346">
              <controlPr defaultSize="0" autoFill="0" autoLine="0" autoPict="0">
                <anchor moveWithCells="1">
                  <from>
                    <xdr:col>21</xdr:col>
                    <xdr:colOff>0</xdr:colOff>
                    <xdr:row>314</xdr:row>
                    <xdr:rowOff>9525</xdr:rowOff>
                  </from>
                  <to>
                    <xdr:col>22</xdr:col>
                    <xdr:colOff>0</xdr:colOff>
                    <xdr:row>314</xdr:row>
                    <xdr:rowOff>800100</xdr:rowOff>
                  </to>
                </anchor>
              </controlPr>
            </control>
          </mc:Choice>
        </mc:AlternateContent>
        <mc:AlternateContent xmlns:mc="http://schemas.openxmlformats.org/markup-compatibility/2006">
          <mc:Choice Requires="x14">
            <control shapeId="1371" r:id="rId19" name="Option Button 347">
              <controlPr defaultSize="0" autoFill="0" autoLine="0" autoPict="0">
                <anchor moveWithCells="1">
                  <from>
                    <xdr:col>28</xdr:col>
                    <xdr:colOff>0</xdr:colOff>
                    <xdr:row>314</xdr:row>
                    <xdr:rowOff>9525</xdr:rowOff>
                  </from>
                  <to>
                    <xdr:col>29</xdr:col>
                    <xdr:colOff>0</xdr:colOff>
                    <xdr:row>314</xdr:row>
                    <xdr:rowOff>800100</xdr:rowOff>
                  </to>
                </anchor>
              </controlPr>
            </control>
          </mc:Choice>
        </mc:AlternateContent>
        <mc:AlternateContent xmlns:mc="http://schemas.openxmlformats.org/markup-compatibility/2006">
          <mc:Choice Requires="x14">
            <control shapeId="1372" r:id="rId20" name="Option Button 348">
              <controlPr defaultSize="0" autoFill="0" autoLine="0" autoPict="0">
                <anchor moveWithCells="1">
                  <from>
                    <xdr:col>15</xdr:col>
                    <xdr:colOff>0</xdr:colOff>
                    <xdr:row>315</xdr:row>
                    <xdr:rowOff>9525</xdr:rowOff>
                  </from>
                  <to>
                    <xdr:col>16</xdr:col>
                    <xdr:colOff>19050</xdr:colOff>
                    <xdr:row>315</xdr:row>
                    <xdr:rowOff>1685925</xdr:rowOff>
                  </to>
                </anchor>
              </controlPr>
            </control>
          </mc:Choice>
        </mc:AlternateContent>
        <mc:AlternateContent xmlns:mc="http://schemas.openxmlformats.org/markup-compatibility/2006">
          <mc:Choice Requires="x14">
            <control shapeId="1373" r:id="rId21" name="Option Button 349">
              <controlPr defaultSize="0" autoFill="0" autoLine="0" autoPict="0">
                <anchor moveWithCells="1">
                  <from>
                    <xdr:col>21</xdr:col>
                    <xdr:colOff>0</xdr:colOff>
                    <xdr:row>315</xdr:row>
                    <xdr:rowOff>9525</xdr:rowOff>
                  </from>
                  <to>
                    <xdr:col>22</xdr:col>
                    <xdr:colOff>0</xdr:colOff>
                    <xdr:row>315</xdr:row>
                    <xdr:rowOff>1685925</xdr:rowOff>
                  </to>
                </anchor>
              </controlPr>
            </control>
          </mc:Choice>
        </mc:AlternateContent>
        <mc:AlternateContent xmlns:mc="http://schemas.openxmlformats.org/markup-compatibility/2006">
          <mc:Choice Requires="x14">
            <control shapeId="1374" r:id="rId22" name="Option Button 350">
              <controlPr defaultSize="0" autoFill="0" autoLine="0" autoPict="0">
                <anchor moveWithCells="1">
                  <from>
                    <xdr:col>28</xdr:col>
                    <xdr:colOff>0</xdr:colOff>
                    <xdr:row>315</xdr:row>
                    <xdr:rowOff>9525</xdr:rowOff>
                  </from>
                  <to>
                    <xdr:col>29</xdr:col>
                    <xdr:colOff>0</xdr:colOff>
                    <xdr:row>315</xdr:row>
                    <xdr:rowOff>1685925</xdr:rowOff>
                  </to>
                </anchor>
              </controlPr>
            </control>
          </mc:Choice>
        </mc:AlternateContent>
        <mc:AlternateContent xmlns:mc="http://schemas.openxmlformats.org/markup-compatibility/2006">
          <mc:Choice Requires="x14">
            <control shapeId="1375" r:id="rId23" name="Option Button 351">
              <controlPr defaultSize="0" autoFill="0" autoLine="0" autoPict="0">
                <anchor moveWithCells="1">
                  <from>
                    <xdr:col>28</xdr:col>
                    <xdr:colOff>0</xdr:colOff>
                    <xdr:row>328</xdr:row>
                    <xdr:rowOff>9525</xdr:rowOff>
                  </from>
                  <to>
                    <xdr:col>29</xdr:col>
                    <xdr:colOff>0</xdr:colOff>
                    <xdr:row>329</xdr:row>
                    <xdr:rowOff>0</xdr:rowOff>
                  </to>
                </anchor>
              </controlPr>
            </control>
          </mc:Choice>
        </mc:AlternateContent>
        <mc:AlternateContent xmlns:mc="http://schemas.openxmlformats.org/markup-compatibility/2006">
          <mc:Choice Requires="x14">
            <control shapeId="1376" r:id="rId24" name="Option Button 352">
              <controlPr defaultSize="0" autoFill="0" autoLine="0" autoPict="0">
                <anchor moveWithCells="1">
                  <from>
                    <xdr:col>28</xdr:col>
                    <xdr:colOff>0</xdr:colOff>
                    <xdr:row>329</xdr:row>
                    <xdr:rowOff>9525</xdr:rowOff>
                  </from>
                  <to>
                    <xdr:col>29</xdr:col>
                    <xdr:colOff>0</xdr:colOff>
                    <xdr:row>330</xdr:row>
                    <xdr:rowOff>0</xdr:rowOff>
                  </to>
                </anchor>
              </controlPr>
            </control>
          </mc:Choice>
        </mc:AlternateContent>
        <mc:AlternateContent xmlns:mc="http://schemas.openxmlformats.org/markup-compatibility/2006">
          <mc:Choice Requires="x14">
            <control shapeId="1377" r:id="rId25" name="Option Button 353">
              <controlPr defaultSize="0" autoFill="0" autoLine="0" autoPict="0">
                <anchor moveWithCells="1">
                  <from>
                    <xdr:col>28</xdr:col>
                    <xdr:colOff>0</xdr:colOff>
                    <xdr:row>350</xdr:row>
                    <xdr:rowOff>9525</xdr:rowOff>
                  </from>
                  <to>
                    <xdr:col>29</xdr:col>
                    <xdr:colOff>0</xdr:colOff>
                    <xdr:row>351</xdr:row>
                    <xdr:rowOff>0</xdr:rowOff>
                  </to>
                </anchor>
              </controlPr>
            </control>
          </mc:Choice>
        </mc:AlternateContent>
        <mc:AlternateContent xmlns:mc="http://schemas.openxmlformats.org/markup-compatibility/2006">
          <mc:Choice Requires="x14">
            <control shapeId="1378" r:id="rId26" name="Option Button 354">
              <controlPr defaultSize="0" autoFill="0" autoLine="0" autoPict="0">
                <anchor moveWithCells="1">
                  <from>
                    <xdr:col>28</xdr:col>
                    <xdr:colOff>0</xdr:colOff>
                    <xdr:row>351</xdr:row>
                    <xdr:rowOff>9525</xdr:rowOff>
                  </from>
                  <to>
                    <xdr:col>29</xdr:col>
                    <xdr:colOff>0</xdr:colOff>
                    <xdr:row>352</xdr:row>
                    <xdr:rowOff>47625</xdr:rowOff>
                  </to>
                </anchor>
              </controlPr>
            </control>
          </mc:Choice>
        </mc:AlternateContent>
        <mc:AlternateContent xmlns:mc="http://schemas.openxmlformats.org/markup-compatibility/2006">
          <mc:Choice Requires="x14">
            <control shapeId="1394" r:id="rId27" name="Option Button 370">
              <controlPr defaultSize="0" autoFill="0" autoLine="0" autoPict="0">
                <anchor moveWithCells="1">
                  <from>
                    <xdr:col>28</xdr:col>
                    <xdr:colOff>0</xdr:colOff>
                    <xdr:row>392</xdr:row>
                    <xdr:rowOff>9525</xdr:rowOff>
                  </from>
                  <to>
                    <xdr:col>29</xdr:col>
                    <xdr:colOff>0</xdr:colOff>
                    <xdr:row>393</xdr:row>
                    <xdr:rowOff>0</xdr:rowOff>
                  </to>
                </anchor>
              </controlPr>
            </control>
          </mc:Choice>
        </mc:AlternateContent>
        <mc:AlternateContent xmlns:mc="http://schemas.openxmlformats.org/markup-compatibility/2006">
          <mc:Choice Requires="x14">
            <control shapeId="1395" r:id="rId28" name="Option Button 371">
              <controlPr defaultSize="0" autoFill="0" autoLine="0" autoPict="0">
                <anchor moveWithCells="1">
                  <from>
                    <xdr:col>28</xdr:col>
                    <xdr:colOff>0</xdr:colOff>
                    <xdr:row>393</xdr:row>
                    <xdr:rowOff>9525</xdr:rowOff>
                  </from>
                  <to>
                    <xdr:col>29</xdr:col>
                    <xdr:colOff>0</xdr:colOff>
                    <xdr:row>394</xdr:row>
                    <xdr:rowOff>0</xdr:rowOff>
                  </to>
                </anchor>
              </controlPr>
            </control>
          </mc:Choice>
        </mc:AlternateContent>
        <mc:AlternateContent xmlns:mc="http://schemas.openxmlformats.org/markup-compatibility/2006">
          <mc:Choice Requires="x14">
            <control shapeId="1405" r:id="rId29" name="Option Button 381">
              <controlPr defaultSize="0" autoFill="0" autoLine="0" autoPict="0">
                <anchor moveWithCells="1">
                  <from>
                    <xdr:col>28</xdr:col>
                    <xdr:colOff>0</xdr:colOff>
                    <xdr:row>433</xdr:row>
                    <xdr:rowOff>9525</xdr:rowOff>
                  </from>
                  <to>
                    <xdr:col>29</xdr:col>
                    <xdr:colOff>0</xdr:colOff>
                    <xdr:row>434</xdr:row>
                    <xdr:rowOff>0</xdr:rowOff>
                  </to>
                </anchor>
              </controlPr>
            </control>
          </mc:Choice>
        </mc:AlternateContent>
        <mc:AlternateContent xmlns:mc="http://schemas.openxmlformats.org/markup-compatibility/2006">
          <mc:Choice Requires="x14">
            <control shapeId="1406" r:id="rId30" name="Option Button 382">
              <controlPr defaultSize="0" autoFill="0" autoLine="0" autoPict="0">
                <anchor moveWithCells="1">
                  <from>
                    <xdr:col>28</xdr:col>
                    <xdr:colOff>0</xdr:colOff>
                    <xdr:row>434</xdr:row>
                    <xdr:rowOff>9525</xdr:rowOff>
                  </from>
                  <to>
                    <xdr:col>29</xdr:col>
                    <xdr:colOff>0</xdr:colOff>
                    <xdr:row>435</xdr:row>
                    <xdr:rowOff>0</xdr:rowOff>
                  </to>
                </anchor>
              </controlPr>
            </control>
          </mc:Choice>
        </mc:AlternateContent>
        <mc:AlternateContent xmlns:mc="http://schemas.openxmlformats.org/markup-compatibility/2006">
          <mc:Choice Requires="x14">
            <control shapeId="1428" r:id="rId31" name="Group Box 404">
              <controlPr defaultSize="0" autoFill="0" autoPict="0">
                <anchor moveWithCells="1">
                  <from>
                    <xdr:col>28</xdr:col>
                    <xdr:colOff>0</xdr:colOff>
                    <xdr:row>295</xdr:row>
                    <xdr:rowOff>0</xdr:rowOff>
                  </from>
                  <to>
                    <xdr:col>29</xdr:col>
                    <xdr:colOff>0</xdr:colOff>
                    <xdr:row>299</xdr:row>
                    <xdr:rowOff>0</xdr:rowOff>
                  </to>
                </anchor>
              </controlPr>
            </control>
          </mc:Choice>
        </mc:AlternateContent>
        <mc:AlternateContent xmlns:mc="http://schemas.openxmlformats.org/markup-compatibility/2006">
          <mc:Choice Requires="x14">
            <control shapeId="1430" r:id="rId32" name="Group Box 406">
              <controlPr defaultSize="0" autoFill="0" autoPict="0">
                <anchor moveWithCells="1">
                  <from>
                    <xdr:col>28</xdr:col>
                    <xdr:colOff>0</xdr:colOff>
                    <xdr:row>327</xdr:row>
                    <xdr:rowOff>400050</xdr:rowOff>
                  </from>
                  <to>
                    <xdr:col>29</xdr:col>
                    <xdr:colOff>0</xdr:colOff>
                    <xdr:row>330</xdr:row>
                    <xdr:rowOff>0</xdr:rowOff>
                  </to>
                </anchor>
              </controlPr>
            </control>
          </mc:Choice>
        </mc:AlternateContent>
        <mc:AlternateContent xmlns:mc="http://schemas.openxmlformats.org/markup-compatibility/2006">
          <mc:Choice Requires="x14">
            <control shapeId="1433" r:id="rId33" name="Group Box 409">
              <controlPr defaultSize="0" autoFill="0" autoPict="0">
                <anchor moveWithCells="1">
                  <from>
                    <xdr:col>28</xdr:col>
                    <xdr:colOff>0</xdr:colOff>
                    <xdr:row>392</xdr:row>
                    <xdr:rowOff>0</xdr:rowOff>
                  </from>
                  <to>
                    <xdr:col>29</xdr:col>
                    <xdr:colOff>0</xdr:colOff>
                    <xdr:row>394</xdr:row>
                    <xdr:rowOff>0</xdr:rowOff>
                  </to>
                </anchor>
              </controlPr>
            </control>
          </mc:Choice>
        </mc:AlternateContent>
        <mc:AlternateContent xmlns:mc="http://schemas.openxmlformats.org/markup-compatibility/2006">
          <mc:Choice Requires="x14">
            <control shapeId="1437" r:id="rId34" name="Group Box 413">
              <controlPr defaultSize="0" autoFill="0" autoPict="0">
                <anchor moveWithCells="1">
                  <from>
                    <xdr:col>28</xdr:col>
                    <xdr:colOff>0</xdr:colOff>
                    <xdr:row>433</xdr:row>
                    <xdr:rowOff>0</xdr:rowOff>
                  </from>
                  <to>
                    <xdr:col>29</xdr:col>
                    <xdr:colOff>0</xdr:colOff>
                    <xdr:row>435</xdr:row>
                    <xdr:rowOff>0</xdr:rowOff>
                  </to>
                </anchor>
              </controlPr>
            </control>
          </mc:Choice>
        </mc:AlternateContent>
        <mc:AlternateContent xmlns:mc="http://schemas.openxmlformats.org/markup-compatibility/2006">
          <mc:Choice Requires="x14">
            <control shapeId="1458" r:id="rId35" name="Check Box 434">
              <controlPr defaultSize="0" autoFill="0" autoLine="0" autoPict="0">
                <anchor moveWithCells="1">
                  <from>
                    <xdr:col>0</xdr:col>
                    <xdr:colOff>0</xdr:colOff>
                    <xdr:row>368</xdr:row>
                    <xdr:rowOff>0</xdr:rowOff>
                  </from>
                  <to>
                    <xdr:col>1</xdr:col>
                    <xdr:colOff>9525</xdr:colOff>
                    <xdr:row>369</xdr:row>
                    <xdr:rowOff>0</xdr:rowOff>
                  </to>
                </anchor>
              </controlPr>
            </control>
          </mc:Choice>
        </mc:AlternateContent>
        <mc:AlternateContent xmlns:mc="http://schemas.openxmlformats.org/markup-compatibility/2006">
          <mc:Choice Requires="x14">
            <control shapeId="1459" r:id="rId36" name="Check Box 435">
              <controlPr defaultSize="0" autoFill="0" autoLine="0" autoPict="0">
                <anchor moveWithCells="1">
                  <from>
                    <xdr:col>0</xdr:col>
                    <xdr:colOff>0</xdr:colOff>
                    <xdr:row>369</xdr:row>
                    <xdr:rowOff>0</xdr:rowOff>
                  </from>
                  <to>
                    <xdr:col>1</xdr:col>
                    <xdr:colOff>9525</xdr:colOff>
                    <xdr:row>370</xdr:row>
                    <xdr:rowOff>0</xdr:rowOff>
                  </to>
                </anchor>
              </controlPr>
            </control>
          </mc:Choice>
        </mc:AlternateContent>
        <mc:AlternateContent xmlns:mc="http://schemas.openxmlformats.org/markup-compatibility/2006">
          <mc:Choice Requires="x14">
            <control shapeId="1460" r:id="rId37" name="Check Box 436">
              <controlPr defaultSize="0" autoFill="0" autoLine="0" autoPict="0">
                <anchor moveWithCells="1">
                  <from>
                    <xdr:col>0</xdr:col>
                    <xdr:colOff>0</xdr:colOff>
                    <xdr:row>370</xdr:row>
                    <xdr:rowOff>0</xdr:rowOff>
                  </from>
                  <to>
                    <xdr:col>1</xdr:col>
                    <xdr:colOff>9525</xdr:colOff>
                    <xdr:row>371</xdr:row>
                    <xdr:rowOff>0</xdr:rowOff>
                  </to>
                </anchor>
              </controlPr>
            </control>
          </mc:Choice>
        </mc:AlternateContent>
        <mc:AlternateContent xmlns:mc="http://schemas.openxmlformats.org/markup-compatibility/2006">
          <mc:Choice Requires="x14">
            <control shapeId="1461" r:id="rId38" name="Check Box 437">
              <controlPr defaultSize="0" autoFill="0" autoLine="0" autoPict="0">
                <anchor moveWithCells="1">
                  <from>
                    <xdr:col>12</xdr:col>
                    <xdr:colOff>0</xdr:colOff>
                    <xdr:row>370</xdr:row>
                    <xdr:rowOff>0</xdr:rowOff>
                  </from>
                  <to>
                    <xdr:col>13</xdr:col>
                    <xdr:colOff>0</xdr:colOff>
                    <xdr:row>371</xdr:row>
                    <xdr:rowOff>0</xdr:rowOff>
                  </to>
                </anchor>
              </controlPr>
            </control>
          </mc:Choice>
        </mc:AlternateContent>
        <mc:AlternateContent xmlns:mc="http://schemas.openxmlformats.org/markup-compatibility/2006">
          <mc:Choice Requires="x14">
            <control shapeId="1463" r:id="rId39" name="Check Box 439">
              <controlPr defaultSize="0" autoFill="0" autoLine="0" autoPict="0">
                <anchor moveWithCells="1">
                  <from>
                    <xdr:col>12</xdr:col>
                    <xdr:colOff>0</xdr:colOff>
                    <xdr:row>368</xdr:row>
                    <xdr:rowOff>0</xdr:rowOff>
                  </from>
                  <to>
                    <xdr:col>13</xdr:col>
                    <xdr:colOff>0</xdr:colOff>
                    <xdr:row>369</xdr:row>
                    <xdr:rowOff>0</xdr:rowOff>
                  </to>
                </anchor>
              </controlPr>
            </control>
          </mc:Choice>
        </mc:AlternateContent>
        <mc:AlternateContent xmlns:mc="http://schemas.openxmlformats.org/markup-compatibility/2006">
          <mc:Choice Requires="x14">
            <control shapeId="1464" r:id="rId40" name="Check Box 440">
              <controlPr defaultSize="0" autoFill="0" autoLine="0" autoPict="0">
                <anchor moveWithCells="1">
                  <from>
                    <xdr:col>12</xdr:col>
                    <xdr:colOff>0</xdr:colOff>
                    <xdr:row>369</xdr:row>
                    <xdr:rowOff>0</xdr:rowOff>
                  </from>
                  <to>
                    <xdr:col>13</xdr:col>
                    <xdr:colOff>0</xdr:colOff>
                    <xdr:row>370</xdr:row>
                    <xdr:rowOff>0</xdr:rowOff>
                  </to>
                </anchor>
              </controlPr>
            </control>
          </mc:Choice>
        </mc:AlternateContent>
        <mc:AlternateContent xmlns:mc="http://schemas.openxmlformats.org/markup-compatibility/2006">
          <mc:Choice Requires="x14">
            <control shapeId="1465" r:id="rId41" name="Check Box 441">
              <controlPr defaultSize="0" autoFill="0" autoLine="0" autoPict="0">
                <anchor moveWithCells="1">
                  <from>
                    <xdr:col>0</xdr:col>
                    <xdr:colOff>0</xdr:colOff>
                    <xdr:row>373</xdr:row>
                    <xdr:rowOff>0</xdr:rowOff>
                  </from>
                  <to>
                    <xdr:col>1</xdr:col>
                    <xdr:colOff>9525</xdr:colOff>
                    <xdr:row>374</xdr:row>
                    <xdr:rowOff>0</xdr:rowOff>
                  </to>
                </anchor>
              </controlPr>
            </control>
          </mc:Choice>
        </mc:AlternateContent>
        <mc:AlternateContent xmlns:mc="http://schemas.openxmlformats.org/markup-compatibility/2006">
          <mc:Choice Requires="x14">
            <control shapeId="1466" r:id="rId42" name="Check Box 442">
              <controlPr defaultSize="0" autoFill="0" autoLine="0" autoPict="0">
                <anchor moveWithCells="1">
                  <from>
                    <xdr:col>0</xdr:col>
                    <xdr:colOff>0</xdr:colOff>
                    <xdr:row>374</xdr:row>
                    <xdr:rowOff>0</xdr:rowOff>
                  </from>
                  <to>
                    <xdr:col>1</xdr:col>
                    <xdr:colOff>9525</xdr:colOff>
                    <xdr:row>375</xdr:row>
                    <xdr:rowOff>0</xdr:rowOff>
                  </to>
                </anchor>
              </controlPr>
            </control>
          </mc:Choice>
        </mc:AlternateContent>
        <mc:AlternateContent xmlns:mc="http://schemas.openxmlformats.org/markup-compatibility/2006">
          <mc:Choice Requires="x14">
            <control shapeId="1467" r:id="rId43" name="Check Box 443">
              <controlPr defaultSize="0" autoFill="0" autoLine="0" autoPict="0">
                <anchor moveWithCells="1">
                  <from>
                    <xdr:col>12</xdr:col>
                    <xdr:colOff>0</xdr:colOff>
                    <xdr:row>373</xdr:row>
                    <xdr:rowOff>0</xdr:rowOff>
                  </from>
                  <to>
                    <xdr:col>13</xdr:col>
                    <xdr:colOff>0</xdr:colOff>
                    <xdr:row>374</xdr:row>
                    <xdr:rowOff>0</xdr:rowOff>
                  </to>
                </anchor>
              </controlPr>
            </control>
          </mc:Choice>
        </mc:AlternateContent>
        <mc:AlternateContent xmlns:mc="http://schemas.openxmlformats.org/markup-compatibility/2006">
          <mc:Choice Requires="x14">
            <control shapeId="1468" r:id="rId44" name="Check Box 444">
              <controlPr defaultSize="0" autoFill="0" autoLine="0" autoPict="0">
                <anchor moveWithCells="1">
                  <from>
                    <xdr:col>12</xdr:col>
                    <xdr:colOff>0</xdr:colOff>
                    <xdr:row>374</xdr:row>
                    <xdr:rowOff>0</xdr:rowOff>
                  </from>
                  <to>
                    <xdr:col>13</xdr:col>
                    <xdr:colOff>0</xdr:colOff>
                    <xdr:row>375</xdr:row>
                    <xdr:rowOff>0</xdr:rowOff>
                  </to>
                </anchor>
              </controlPr>
            </control>
          </mc:Choice>
        </mc:AlternateContent>
        <mc:AlternateContent xmlns:mc="http://schemas.openxmlformats.org/markup-compatibility/2006">
          <mc:Choice Requires="x14">
            <control shapeId="1469" r:id="rId45" name="Check Box 445">
              <controlPr defaultSize="0" autoFill="0" autoLine="0" autoPict="0">
                <anchor moveWithCells="1">
                  <from>
                    <xdr:col>0</xdr:col>
                    <xdr:colOff>0</xdr:colOff>
                    <xdr:row>375</xdr:row>
                    <xdr:rowOff>0</xdr:rowOff>
                  </from>
                  <to>
                    <xdr:col>1</xdr:col>
                    <xdr:colOff>9525</xdr:colOff>
                    <xdr:row>376</xdr:row>
                    <xdr:rowOff>0</xdr:rowOff>
                  </to>
                </anchor>
              </controlPr>
            </control>
          </mc:Choice>
        </mc:AlternateContent>
        <mc:AlternateContent xmlns:mc="http://schemas.openxmlformats.org/markup-compatibility/2006">
          <mc:Choice Requires="x14">
            <control shapeId="1470" r:id="rId46" name="Check Box 446">
              <controlPr defaultSize="0" autoFill="0" autoLine="0" autoPict="0">
                <anchor moveWithCells="1">
                  <from>
                    <xdr:col>12</xdr:col>
                    <xdr:colOff>0</xdr:colOff>
                    <xdr:row>375</xdr:row>
                    <xdr:rowOff>0</xdr:rowOff>
                  </from>
                  <to>
                    <xdr:col>13</xdr:col>
                    <xdr:colOff>0</xdr:colOff>
                    <xdr:row>376</xdr:row>
                    <xdr:rowOff>0</xdr:rowOff>
                  </to>
                </anchor>
              </controlPr>
            </control>
          </mc:Choice>
        </mc:AlternateContent>
        <mc:AlternateContent xmlns:mc="http://schemas.openxmlformats.org/markup-compatibility/2006">
          <mc:Choice Requires="x14">
            <control shapeId="1472" r:id="rId47" name="Check Box 448">
              <controlPr defaultSize="0" autoFill="0" autoLine="0" autoPict="0">
                <anchor moveWithCells="1">
                  <from>
                    <xdr:col>0</xdr:col>
                    <xdr:colOff>0</xdr:colOff>
                    <xdr:row>371</xdr:row>
                    <xdr:rowOff>0</xdr:rowOff>
                  </from>
                  <to>
                    <xdr:col>1</xdr:col>
                    <xdr:colOff>9525</xdr:colOff>
                    <xdr:row>372</xdr:row>
                    <xdr:rowOff>0</xdr:rowOff>
                  </to>
                </anchor>
              </controlPr>
            </control>
          </mc:Choice>
        </mc:AlternateContent>
        <mc:AlternateContent xmlns:mc="http://schemas.openxmlformats.org/markup-compatibility/2006">
          <mc:Choice Requires="x14">
            <control shapeId="1473" r:id="rId48" name="Check Box 449">
              <controlPr defaultSize="0" autoFill="0" autoLine="0" autoPict="0">
                <anchor moveWithCells="1">
                  <from>
                    <xdr:col>28</xdr:col>
                    <xdr:colOff>0</xdr:colOff>
                    <xdr:row>404</xdr:row>
                    <xdr:rowOff>0</xdr:rowOff>
                  </from>
                  <to>
                    <xdr:col>29</xdr:col>
                    <xdr:colOff>0</xdr:colOff>
                    <xdr:row>405</xdr:row>
                    <xdr:rowOff>0</xdr:rowOff>
                  </to>
                </anchor>
              </controlPr>
            </control>
          </mc:Choice>
        </mc:AlternateContent>
        <mc:AlternateContent xmlns:mc="http://schemas.openxmlformats.org/markup-compatibility/2006">
          <mc:Choice Requires="x14">
            <control shapeId="1474" r:id="rId49" name="Check Box 450">
              <controlPr defaultSize="0" autoFill="0" autoLine="0" autoPict="0">
                <anchor moveWithCells="1">
                  <from>
                    <xdr:col>28</xdr:col>
                    <xdr:colOff>0</xdr:colOff>
                    <xdr:row>415</xdr:row>
                    <xdr:rowOff>0</xdr:rowOff>
                  </from>
                  <to>
                    <xdr:col>29</xdr:col>
                    <xdr:colOff>0</xdr:colOff>
                    <xdr:row>416</xdr:row>
                    <xdr:rowOff>0</xdr:rowOff>
                  </to>
                </anchor>
              </controlPr>
            </control>
          </mc:Choice>
        </mc:AlternateContent>
        <mc:AlternateContent xmlns:mc="http://schemas.openxmlformats.org/markup-compatibility/2006">
          <mc:Choice Requires="x14">
            <control shapeId="1475" r:id="rId50" name="Check Box 451">
              <controlPr defaultSize="0" autoFill="0" autoLine="0" autoPict="0">
                <anchor moveWithCells="1">
                  <from>
                    <xdr:col>28</xdr:col>
                    <xdr:colOff>0</xdr:colOff>
                    <xdr:row>420</xdr:row>
                    <xdr:rowOff>0</xdr:rowOff>
                  </from>
                  <to>
                    <xdr:col>29</xdr:col>
                    <xdr:colOff>0</xdr:colOff>
                    <xdr:row>421</xdr:row>
                    <xdr:rowOff>0</xdr:rowOff>
                  </to>
                </anchor>
              </controlPr>
            </control>
          </mc:Choice>
        </mc:AlternateContent>
        <mc:AlternateContent xmlns:mc="http://schemas.openxmlformats.org/markup-compatibility/2006">
          <mc:Choice Requires="x14">
            <control shapeId="1477" r:id="rId51" name="Check Box 453">
              <controlPr defaultSize="0" autoFill="0" autoLine="0" autoPict="0">
                <anchor moveWithCells="1">
                  <from>
                    <xdr:col>28</xdr:col>
                    <xdr:colOff>0</xdr:colOff>
                    <xdr:row>424</xdr:row>
                    <xdr:rowOff>0</xdr:rowOff>
                  </from>
                  <to>
                    <xdr:col>29</xdr:col>
                    <xdr:colOff>0</xdr:colOff>
                    <xdr:row>425</xdr:row>
                    <xdr:rowOff>0</xdr:rowOff>
                  </to>
                </anchor>
              </controlPr>
            </control>
          </mc:Choice>
        </mc:AlternateContent>
        <mc:AlternateContent xmlns:mc="http://schemas.openxmlformats.org/markup-compatibility/2006">
          <mc:Choice Requires="x14">
            <control shapeId="1499" r:id="rId52" name="Option Button 475">
              <controlPr defaultSize="0" autoFill="0" autoLine="0" autoPict="0">
                <anchor moveWithCells="1">
                  <from>
                    <xdr:col>25</xdr:col>
                    <xdr:colOff>142875</xdr:colOff>
                    <xdr:row>39</xdr:row>
                    <xdr:rowOff>9525</xdr:rowOff>
                  </from>
                  <to>
                    <xdr:col>26</xdr:col>
                    <xdr:colOff>142875</xdr:colOff>
                    <xdr:row>39</xdr:row>
                    <xdr:rowOff>190500</xdr:rowOff>
                  </to>
                </anchor>
              </controlPr>
            </control>
          </mc:Choice>
        </mc:AlternateContent>
        <mc:AlternateContent xmlns:mc="http://schemas.openxmlformats.org/markup-compatibility/2006">
          <mc:Choice Requires="x14">
            <control shapeId="1538" r:id="rId53" name="Check Box 514">
              <controlPr defaultSize="0" autoFill="0" autoLine="0" autoPict="0">
                <anchor moveWithCells="1">
                  <from>
                    <xdr:col>28</xdr:col>
                    <xdr:colOff>0</xdr:colOff>
                    <xdr:row>400</xdr:row>
                    <xdr:rowOff>0</xdr:rowOff>
                  </from>
                  <to>
                    <xdr:col>29</xdr:col>
                    <xdr:colOff>0</xdr:colOff>
                    <xdr:row>400</xdr:row>
                    <xdr:rowOff>542925</xdr:rowOff>
                  </to>
                </anchor>
              </controlPr>
            </control>
          </mc:Choice>
        </mc:AlternateContent>
        <mc:AlternateContent xmlns:mc="http://schemas.openxmlformats.org/markup-compatibility/2006">
          <mc:Choice Requires="x14">
            <control shapeId="1540" r:id="rId54" name="Check Box 516">
              <controlPr defaultSize="0" autoFill="0" autoLine="0" autoPict="0">
                <anchor moveWithCells="1">
                  <from>
                    <xdr:col>28</xdr:col>
                    <xdr:colOff>0</xdr:colOff>
                    <xdr:row>441</xdr:row>
                    <xdr:rowOff>0</xdr:rowOff>
                  </from>
                  <to>
                    <xdr:col>29</xdr:col>
                    <xdr:colOff>0</xdr:colOff>
                    <xdr:row>442</xdr:row>
                    <xdr:rowOff>28575</xdr:rowOff>
                  </to>
                </anchor>
              </controlPr>
            </control>
          </mc:Choice>
        </mc:AlternateContent>
        <mc:AlternateContent xmlns:mc="http://schemas.openxmlformats.org/markup-compatibility/2006">
          <mc:Choice Requires="x14">
            <control shapeId="1541" r:id="rId55" name="Check Box 517">
              <controlPr defaultSize="0" autoFill="0" autoLine="0" autoPict="0">
                <anchor moveWithCells="1">
                  <from>
                    <xdr:col>28</xdr:col>
                    <xdr:colOff>0</xdr:colOff>
                    <xdr:row>445</xdr:row>
                    <xdr:rowOff>0</xdr:rowOff>
                  </from>
                  <to>
                    <xdr:col>29</xdr:col>
                    <xdr:colOff>0</xdr:colOff>
                    <xdr:row>446</xdr:row>
                    <xdr:rowOff>0</xdr:rowOff>
                  </to>
                </anchor>
              </controlPr>
            </control>
          </mc:Choice>
        </mc:AlternateContent>
        <mc:AlternateContent xmlns:mc="http://schemas.openxmlformats.org/markup-compatibility/2006">
          <mc:Choice Requires="x14">
            <control shapeId="1542" r:id="rId56" name="Check Box 518">
              <controlPr defaultSize="0" autoFill="0" autoLine="0" autoPict="0">
                <anchor moveWithCells="1">
                  <from>
                    <xdr:col>28</xdr:col>
                    <xdr:colOff>0</xdr:colOff>
                    <xdr:row>449</xdr:row>
                    <xdr:rowOff>0</xdr:rowOff>
                  </from>
                  <to>
                    <xdr:col>29</xdr:col>
                    <xdr:colOff>0</xdr:colOff>
                    <xdr:row>449</xdr:row>
                    <xdr:rowOff>809625</xdr:rowOff>
                  </to>
                </anchor>
              </controlPr>
            </control>
          </mc:Choice>
        </mc:AlternateContent>
        <mc:AlternateContent xmlns:mc="http://schemas.openxmlformats.org/markup-compatibility/2006">
          <mc:Choice Requires="x14">
            <control shapeId="1543" r:id="rId57" name="Check Box 519">
              <controlPr defaultSize="0" autoFill="0" autoLine="0" autoPict="0">
                <anchor moveWithCells="1">
                  <from>
                    <xdr:col>28</xdr:col>
                    <xdr:colOff>0</xdr:colOff>
                    <xdr:row>453</xdr:row>
                    <xdr:rowOff>9525</xdr:rowOff>
                  </from>
                  <to>
                    <xdr:col>29</xdr:col>
                    <xdr:colOff>0</xdr:colOff>
                    <xdr:row>454</xdr:row>
                    <xdr:rowOff>9525</xdr:rowOff>
                  </to>
                </anchor>
              </controlPr>
            </control>
          </mc:Choice>
        </mc:AlternateContent>
        <mc:AlternateContent xmlns:mc="http://schemas.openxmlformats.org/markup-compatibility/2006">
          <mc:Choice Requires="x14">
            <control shapeId="1544" r:id="rId58" name="Check Box 520">
              <controlPr defaultSize="0" autoFill="0" autoLine="0" autoPict="0">
                <anchor moveWithCells="1">
                  <from>
                    <xdr:col>28</xdr:col>
                    <xdr:colOff>0</xdr:colOff>
                    <xdr:row>456</xdr:row>
                    <xdr:rowOff>171450</xdr:rowOff>
                  </from>
                  <to>
                    <xdr:col>29</xdr:col>
                    <xdr:colOff>0</xdr:colOff>
                    <xdr:row>458</xdr:row>
                    <xdr:rowOff>9525</xdr:rowOff>
                  </to>
                </anchor>
              </controlPr>
            </control>
          </mc:Choice>
        </mc:AlternateContent>
        <mc:AlternateContent xmlns:mc="http://schemas.openxmlformats.org/markup-compatibility/2006">
          <mc:Choice Requires="x14">
            <control shapeId="1546" r:id="rId59" name="Check Box 522">
              <controlPr defaultSize="0" autoFill="0" autoLine="0" autoPict="0">
                <anchor moveWithCells="1">
                  <from>
                    <xdr:col>28</xdr:col>
                    <xdr:colOff>9525</xdr:colOff>
                    <xdr:row>461</xdr:row>
                    <xdr:rowOff>0</xdr:rowOff>
                  </from>
                  <to>
                    <xdr:col>29</xdr:col>
                    <xdr:colOff>0</xdr:colOff>
                    <xdr:row>461</xdr:row>
                    <xdr:rowOff>200025</xdr:rowOff>
                  </to>
                </anchor>
              </controlPr>
            </control>
          </mc:Choice>
        </mc:AlternateContent>
        <mc:AlternateContent xmlns:mc="http://schemas.openxmlformats.org/markup-compatibility/2006">
          <mc:Choice Requires="x14">
            <control shapeId="1547" r:id="rId60" name="Check Box 523">
              <controlPr defaultSize="0" autoFill="0" autoLine="0" autoPict="0">
                <anchor moveWithCells="1">
                  <from>
                    <xdr:col>28</xdr:col>
                    <xdr:colOff>9525</xdr:colOff>
                    <xdr:row>465</xdr:row>
                    <xdr:rowOff>0</xdr:rowOff>
                  </from>
                  <to>
                    <xdr:col>29</xdr:col>
                    <xdr:colOff>0</xdr:colOff>
                    <xdr:row>466</xdr:row>
                    <xdr:rowOff>9525</xdr:rowOff>
                  </to>
                </anchor>
              </controlPr>
            </control>
          </mc:Choice>
        </mc:AlternateContent>
        <mc:AlternateContent xmlns:mc="http://schemas.openxmlformats.org/markup-compatibility/2006">
          <mc:Choice Requires="x14">
            <control shapeId="1548" r:id="rId61" name="Check Box 524">
              <controlPr locked="0" defaultSize="0" autoFill="0" autoLine="0" autoPict="0">
                <anchor moveWithCells="1">
                  <from>
                    <xdr:col>28</xdr:col>
                    <xdr:colOff>9525</xdr:colOff>
                    <xdr:row>469</xdr:row>
                    <xdr:rowOff>0</xdr:rowOff>
                  </from>
                  <to>
                    <xdr:col>29</xdr:col>
                    <xdr:colOff>0</xdr:colOff>
                    <xdr:row>470</xdr:row>
                    <xdr:rowOff>0</xdr:rowOff>
                  </to>
                </anchor>
              </controlPr>
            </control>
          </mc:Choice>
        </mc:AlternateContent>
        <mc:AlternateContent xmlns:mc="http://schemas.openxmlformats.org/markup-compatibility/2006">
          <mc:Choice Requires="x14">
            <control shapeId="1549" r:id="rId62" name="Check Box 525">
              <controlPr defaultSize="0" autoFill="0" autoLine="0" autoPict="0">
                <anchor moveWithCells="1">
                  <from>
                    <xdr:col>28</xdr:col>
                    <xdr:colOff>0</xdr:colOff>
                    <xdr:row>473</xdr:row>
                    <xdr:rowOff>0</xdr:rowOff>
                  </from>
                  <to>
                    <xdr:col>29</xdr:col>
                    <xdr:colOff>0</xdr:colOff>
                    <xdr:row>474</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352</xdr:row>
                    <xdr:rowOff>9525</xdr:rowOff>
                  </from>
                  <to>
                    <xdr:col>29</xdr:col>
                    <xdr:colOff>0</xdr:colOff>
                    <xdr:row>353</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353</xdr:row>
                    <xdr:rowOff>9525</xdr:rowOff>
                  </from>
                  <to>
                    <xdr:col>29</xdr:col>
                    <xdr:colOff>0</xdr:colOff>
                    <xdr:row>353</xdr:row>
                    <xdr:rowOff>361950</xdr:rowOff>
                  </to>
                </anchor>
              </controlPr>
            </control>
          </mc:Choice>
        </mc:AlternateContent>
        <mc:AlternateContent xmlns:mc="http://schemas.openxmlformats.org/markup-compatibility/2006">
          <mc:Choice Requires="x14">
            <control shapeId="1556" r:id="rId65" name="Group Box 532">
              <controlPr defaultSize="0" print="0" autoFill="0" autoPict="0">
                <anchor moveWithCells="1">
                  <from>
                    <xdr:col>28</xdr:col>
                    <xdr:colOff>0</xdr:colOff>
                    <xdr:row>350</xdr:row>
                    <xdr:rowOff>0</xdr:rowOff>
                  </from>
                  <to>
                    <xdr:col>29</xdr:col>
                    <xdr:colOff>0</xdr:colOff>
                    <xdr:row>354</xdr:row>
                    <xdr:rowOff>0</xdr:rowOff>
                  </to>
                </anchor>
              </controlPr>
            </control>
          </mc:Choice>
        </mc:AlternateContent>
        <mc:AlternateContent xmlns:mc="http://schemas.openxmlformats.org/markup-compatibility/2006">
          <mc:Choice Requires="x14">
            <control shapeId="1559" r:id="rId66" name="Group Box 535">
              <controlPr defaultSize="0" print="0" autoFill="0" autoPict="0" altText="">
                <anchor moveWithCells="1">
                  <from>
                    <xdr:col>9</xdr:col>
                    <xdr:colOff>0</xdr:colOff>
                    <xdr:row>313</xdr:row>
                    <xdr:rowOff>0</xdr:rowOff>
                  </from>
                  <to>
                    <xdr:col>29</xdr:col>
                    <xdr:colOff>0</xdr:colOff>
                    <xdr:row>316</xdr:row>
                    <xdr:rowOff>0</xdr:rowOff>
                  </to>
                </anchor>
              </controlPr>
            </control>
          </mc:Choice>
        </mc:AlternateContent>
        <mc:AlternateContent xmlns:mc="http://schemas.openxmlformats.org/markup-compatibility/2006">
          <mc:Choice Requires="x14">
            <control shapeId="1588" r:id="rId67" name="Check Box 564">
              <controlPr defaultSize="0" autoFill="0" autoLine="0" autoPict="0">
                <anchor moveWithCells="1">
                  <from>
                    <xdr:col>27</xdr:col>
                    <xdr:colOff>133350</xdr:colOff>
                    <xdr:row>39</xdr:row>
                    <xdr:rowOff>0</xdr:rowOff>
                  </from>
                  <to>
                    <xdr:col>29</xdr:col>
                    <xdr:colOff>0</xdr:colOff>
                    <xdr:row>39</xdr:row>
                    <xdr:rowOff>190500</xdr:rowOff>
                  </to>
                </anchor>
              </controlPr>
            </control>
          </mc:Choice>
        </mc:AlternateContent>
        <mc:AlternateContent xmlns:mc="http://schemas.openxmlformats.org/markup-compatibility/2006">
          <mc:Choice Requires="x14">
            <control shapeId="1606" r:id="rId68" name="Check Box 582">
              <controlPr defaultSize="0" autoFill="0" autoLine="0" autoPict="0">
                <anchor moveWithCells="1">
                  <from>
                    <xdr:col>27</xdr:col>
                    <xdr:colOff>133350</xdr:colOff>
                    <xdr:row>40</xdr:row>
                    <xdr:rowOff>0</xdr:rowOff>
                  </from>
                  <to>
                    <xdr:col>28</xdr:col>
                    <xdr:colOff>228600</xdr:colOff>
                    <xdr:row>40</xdr:row>
                    <xdr:rowOff>190500</xdr:rowOff>
                  </to>
                </anchor>
              </controlPr>
            </control>
          </mc:Choice>
        </mc:AlternateContent>
        <mc:AlternateContent xmlns:mc="http://schemas.openxmlformats.org/markup-compatibility/2006">
          <mc:Choice Requires="x14">
            <control shapeId="1608" r:id="rId69" name="Check Box 584">
              <controlPr defaultSize="0" autoFill="0" autoLine="0" autoPict="0">
                <anchor moveWithCells="1">
                  <from>
                    <xdr:col>28</xdr:col>
                    <xdr:colOff>0</xdr:colOff>
                    <xdr:row>331</xdr:row>
                    <xdr:rowOff>9525</xdr:rowOff>
                  </from>
                  <to>
                    <xdr:col>29</xdr:col>
                    <xdr:colOff>0</xdr:colOff>
                    <xdr:row>332</xdr:row>
                    <xdr:rowOff>9525</xdr:rowOff>
                  </to>
                </anchor>
              </controlPr>
            </control>
          </mc:Choice>
        </mc:AlternateContent>
        <mc:AlternateContent xmlns:mc="http://schemas.openxmlformats.org/markup-compatibility/2006">
          <mc:Choice Requires="x14">
            <control shapeId="1609" r:id="rId70" name="Check Box 585">
              <controlPr defaultSize="0" autoFill="0" autoLine="0" autoPict="0">
                <anchor moveWithCells="1">
                  <from>
                    <xdr:col>28</xdr:col>
                    <xdr:colOff>0</xdr:colOff>
                    <xdr:row>332</xdr:row>
                    <xdr:rowOff>9525</xdr:rowOff>
                  </from>
                  <to>
                    <xdr:col>29</xdr:col>
                    <xdr:colOff>0</xdr:colOff>
                    <xdr:row>333</xdr:row>
                    <xdr:rowOff>9525</xdr:rowOff>
                  </to>
                </anchor>
              </controlPr>
            </control>
          </mc:Choice>
        </mc:AlternateContent>
        <mc:AlternateContent xmlns:mc="http://schemas.openxmlformats.org/markup-compatibility/2006">
          <mc:Choice Requires="x14">
            <control shapeId="1610" r:id="rId71" name="Check Box 586">
              <controlPr defaultSize="0" autoFill="0" autoLine="0" autoPict="0">
                <anchor moveWithCells="1">
                  <from>
                    <xdr:col>28</xdr:col>
                    <xdr:colOff>0</xdr:colOff>
                    <xdr:row>333</xdr:row>
                    <xdr:rowOff>9525</xdr:rowOff>
                  </from>
                  <to>
                    <xdr:col>29</xdr:col>
                    <xdr:colOff>0</xdr:colOff>
                    <xdr:row>334</xdr:row>
                    <xdr:rowOff>9525</xdr:rowOff>
                  </to>
                </anchor>
              </controlPr>
            </control>
          </mc:Choice>
        </mc:AlternateContent>
        <mc:AlternateContent xmlns:mc="http://schemas.openxmlformats.org/markup-compatibility/2006">
          <mc:Choice Requires="x14">
            <control shapeId="1611" r:id="rId72" name="Check Box 587">
              <controlPr defaultSize="0" autoFill="0" autoLine="0" autoPict="0">
                <anchor moveWithCells="1">
                  <from>
                    <xdr:col>28</xdr:col>
                    <xdr:colOff>0</xdr:colOff>
                    <xdr:row>334</xdr:row>
                    <xdr:rowOff>9525</xdr:rowOff>
                  </from>
                  <to>
                    <xdr:col>29</xdr:col>
                    <xdr:colOff>0</xdr:colOff>
                    <xdr:row>335</xdr:row>
                    <xdr:rowOff>9525</xdr:rowOff>
                  </to>
                </anchor>
              </controlPr>
            </control>
          </mc:Choice>
        </mc:AlternateContent>
        <mc:AlternateContent xmlns:mc="http://schemas.openxmlformats.org/markup-compatibility/2006">
          <mc:Choice Requires="x14">
            <control shapeId="1612" r:id="rId73" name="Check Box 588">
              <controlPr defaultSize="0" autoFill="0" autoLine="0" autoPict="0">
                <anchor moveWithCells="1">
                  <from>
                    <xdr:col>28</xdr:col>
                    <xdr:colOff>0</xdr:colOff>
                    <xdr:row>336</xdr:row>
                    <xdr:rowOff>9525</xdr:rowOff>
                  </from>
                  <to>
                    <xdr:col>29</xdr:col>
                    <xdr:colOff>0</xdr:colOff>
                    <xdr:row>337</xdr:row>
                    <xdr:rowOff>9525</xdr:rowOff>
                  </to>
                </anchor>
              </controlPr>
            </control>
          </mc:Choice>
        </mc:AlternateContent>
        <mc:AlternateContent xmlns:mc="http://schemas.openxmlformats.org/markup-compatibility/2006">
          <mc:Choice Requires="x14">
            <control shapeId="1614" r:id="rId74" name="Option Button 590">
              <controlPr defaultSize="0" autoFill="0" autoLine="0" autoPict="0">
                <anchor moveWithCells="1">
                  <from>
                    <xdr:col>25</xdr:col>
                    <xdr:colOff>142875</xdr:colOff>
                    <xdr:row>39</xdr:row>
                    <xdr:rowOff>0</xdr:rowOff>
                  </from>
                  <to>
                    <xdr:col>26</xdr:col>
                    <xdr:colOff>142875</xdr:colOff>
                    <xdr:row>39</xdr:row>
                    <xdr:rowOff>0</xdr:rowOff>
                  </to>
                </anchor>
              </controlPr>
            </control>
          </mc:Choice>
        </mc:AlternateContent>
        <mc:AlternateContent xmlns:mc="http://schemas.openxmlformats.org/markup-compatibility/2006">
          <mc:Choice Requires="x14">
            <control shapeId="1621" r:id="rId75" name="Check Box 597">
              <controlPr defaultSize="0" autoFill="0" autoLine="0" autoPict="0">
                <anchor moveWithCells="1">
                  <from>
                    <xdr:col>27</xdr:col>
                    <xdr:colOff>133350</xdr:colOff>
                    <xdr:row>41</xdr:row>
                    <xdr:rowOff>0</xdr:rowOff>
                  </from>
                  <to>
                    <xdr:col>28</xdr:col>
                    <xdr:colOff>161925</xdr:colOff>
                    <xdr:row>41</xdr:row>
                    <xdr:rowOff>180975</xdr:rowOff>
                  </to>
                </anchor>
              </controlPr>
            </control>
          </mc:Choice>
        </mc:AlternateContent>
        <mc:AlternateContent xmlns:mc="http://schemas.openxmlformats.org/markup-compatibility/2006">
          <mc:Choice Requires="x14">
            <control shapeId="1625" r:id="rId76" name="Option Button 601">
              <controlPr defaultSize="0" autoFill="0" autoLine="0" autoPict="0">
                <anchor moveWithCells="1">
                  <from>
                    <xdr:col>25</xdr:col>
                    <xdr:colOff>142875</xdr:colOff>
                    <xdr:row>40</xdr:row>
                    <xdr:rowOff>0</xdr:rowOff>
                  </from>
                  <to>
                    <xdr:col>26</xdr:col>
                    <xdr:colOff>142875</xdr:colOff>
                    <xdr:row>40</xdr:row>
                    <xdr:rowOff>190500</xdr:rowOff>
                  </to>
                </anchor>
              </controlPr>
            </control>
          </mc:Choice>
        </mc:AlternateContent>
        <mc:AlternateContent xmlns:mc="http://schemas.openxmlformats.org/markup-compatibility/2006">
          <mc:Choice Requires="x14">
            <control shapeId="1626" r:id="rId77" name="Option Button 602">
              <controlPr defaultSize="0" autoFill="0" autoLine="0" autoPict="0">
                <anchor moveWithCells="1">
                  <from>
                    <xdr:col>25</xdr:col>
                    <xdr:colOff>142875</xdr:colOff>
                    <xdr:row>41</xdr:row>
                    <xdr:rowOff>19050</xdr:rowOff>
                  </from>
                  <to>
                    <xdr:col>26</xdr:col>
                    <xdr:colOff>190500</xdr:colOff>
                    <xdr:row>41</xdr:row>
                    <xdr:rowOff>190500</xdr:rowOff>
                  </to>
                </anchor>
              </controlPr>
            </control>
          </mc:Choice>
        </mc:AlternateContent>
        <mc:AlternateContent xmlns:mc="http://schemas.openxmlformats.org/markup-compatibility/2006">
          <mc:Choice Requires="x14">
            <control shapeId="1630" r:id="rId78" name="Group Box 606">
              <controlPr defaultSize="0" autoFill="0" autoPict="0">
                <anchor moveWithCells="1">
                  <from>
                    <xdr:col>28</xdr:col>
                    <xdr:colOff>0</xdr:colOff>
                    <xdr:row>32</xdr:row>
                    <xdr:rowOff>0</xdr:rowOff>
                  </from>
                  <to>
                    <xdr:col>29</xdr:col>
                    <xdr:colOff>0</xdr:colOff>
                    <xdr:row>35</xdr:row>
                    <xdr:rowOff>0</xdr:rowOff>
                  </to>
                </anchor>
              </controlPr>
            </control>
          </mc:Choice>
        </mc:AlternateContent>
        <mc:AlternateContent xmlns:mc="http://schemas.openxmlformats.org/markup-compatibility/2006">
          <mc:Choice Requires="x14">
            <control shapeId="1631" r:id="rId79" name="Option Button 607">
              <controlPr defaultSize="0" autoFill="0" autoLine="0" autoPict="0">
                <anchor moveWithCells="1">
                  <from>
                    <xdr:col>25</xdr:col>
                    <xdr:colOff>142875</xdr:colOff>
                    <xdr:row>42</xdr:row>
                    <xdr:rowOff>0</xdr:rowOff>
                  </from>
                  <to>
                    <xdr:col>26</xdr:col>
                    <xdr:colOff>228600</xdr:colOff>
                    <xdr:row>43</xdr:row>
                    <xdr:rowOff>0</xdr:rowOff>
                  </to>
                </anchor>
              </controlPr>
            </control>
          </mc:Choice>
        </mc:AlternateContent>
        <mc:AlternateContent xmlns:mc="http://schemas.openxmlformats.org/markup-compatibility/2006">
          <mc:Choice Requires="x14">
            <control shapeId="1639" r:id="rId80" name="Option Button 615">
              <controlPr defaultSize="0" autoFill="0" autoLine="0" autoPict="0">
                <anchor moveWithCells="1">
                  <from>
                    <xdr:col>25</xdr:col>
                    <xdr:colOff>142875</xdr:colOff>
                    <xdr:row>43</xdr:row>
                    <xdr:rowOff>0</xdr:rowOff>
                  </from>
                  <to>
                    <xdr:col>26</xdr:col>
                    <xdr:colOff>228600</xdr:colOff>
                    <xdr:row>44</xdr:row>
                    <xdr:rowOff>0</xdr:rowOff>
                  </to>
                </anchor>
              </controlPr>
            </control>
          </mc:Choice>
        </mc:AlternateContent>
        <mc:AlternateContent xmlns:mc="http://schemas.openxmlformats.org/markup-compatibility/2006">
          <mc:Choice Requires="x14">
            <control shapeId="1640" r:id="rId81" name="Option Button 616">
              <controlPr defaultSize="0" autoFill="0" autoLine="0" autoPict="0">
                <anchor moveWithCells="1">
                  <from>
                    <xdr:col>25</xdr:col>
                    <xdr:colOff>142875</xdr:colOff>
                    <xdr:row>44</xdr:row>
                    <xdr:rowOff>0</xdr:rowOff>
                  </from>
                  <to>
                    <xdr:col>26</xdr:col>
                    <xdr:colOff>228600</xdr:colOff>
                    <xdr:row>45</xdr:row>
                    <xdr:rowOff>9525</xdr:rowOff>
                  </to>
                </anchor>
              </controlPr>
            </control>
          </mc:Choice>
        </mc:AlternateContent>
        <mc:AlternateContent xmlns:mc="http://schemas.openxmlformats.org/markup-compatibility/2006">
          <mc:Choice Requires="x14">
            <control shapeId="1641" r:id="rId82" name="Option Button 617">
              <controlPr defaultSize="0" autoFill="0" autoLine="0" autoPict="0">
                <anchor moveWithCells="1">
                  <from>
                    <xdr:col>25</xdr:col>
                    <xdr:colOff>142875</xdr:colOff>
                    <xdr:row>45</xdr:row>
                    <xdr:rowOff>0</xdr:rowOff>
                  </from>
                  <to>
                    <xdr:col>26</xdr:col>
                    <xdr:colOff>228600</xdr:colOff>
                    <xdr:row>46</xdr:row>
                    <xdr:rowOff>9525</xdr:rowOff>
                  </to>
                </anchor>
              </controlPr>
            </control>
          </mc:Choice>
        </mc:AlternateContent>
        <mc:AlternateContent xmlns:mc="http://schemas.openxmlformats.org/markup-compatibility/2006">
          <mc:Choice Requires="x14">
            <control shapeId="1642" r:id="rId83" name="Option Button 618">
              <controlPr defaultSize="0" autoFill="0" autoLine="0" autoPict="0">
                <anchor moveWithCells="1">
                  <from>
                    <xdr:col>25</xdr:col>
                    <xdr:colOff>142875</xdr:colOff>
                    <xdr:row>46</xdr:row>
                    <xdr:rowOff>0</xdr:rowOff>
                  </from>
                  <to>
                    <xdr:col>26</xdr:col>
                    <xdr:colOff>228600</xdr:colOff>
                    <xdr:row>47</xdr:row>
                    <xdr:rowOff>0</xdr:rowOff>
                  </to>
                </anchor>
              </controlPr>
            </control>
          </mc:Choice>
        </mc:AlternateContent>
        <mc:AlternateContent xmlns:mc="http://schemas.openxmlformats.org/markup-compatibility/2006">
          <mc:Choice Requires="x14">
            <control shapeId="1643" r:id="rId84" name="Option Button 619">
              <controlPr defaultSize="0" autoFill="0" autoLine="0" autoPict="0">
                <anchor moveWithCells="1">
                  <from>
                    <xdr:col>25</xdr:col>
                    <xdr:colOff>142875</xdr:colOff>
                    <xdr:row>47</xdr:row>
                    <xdr:rowOff>0</xdr:rowOff>
                  </from>
                  <to>
                    <xdr:col>26</xdr:col>
                    <xdr:colOff>228600</xdr:colOff>
                    <xdr:row>48</xdr:row>
                    <xdr:rowOff>0</xdr:rowOff>
                  </to>
                </anchor>
              </controlPr>
            </control>
          </mc:Choice>
        </mc:AlternateContent>
        <mc:AlternateContent xmlns:mc="http://schemas.openxmlformats.org/markup-compatibility/2006">
          <mc:Choice Requires="x14">
            <control shapeId="1644" r:id="rId85" name="Option Button 620">
              <controlPr defaultSize="0" autoFill="0" autoLine="0" autoPict="0">
                <anchor moveWithCells="1">
                  <from>
                    <xdr:col>25</xdr:col>
                    <xdr:colOff>142875</xdr:colOff>
                    <xdr:row>48</xdr:row>
                    <xdr:rowOff>0</xdr:rowOff>
                  </from>
                  <to>
                    <xdr:col>26</xdr:col>
                    <xdr:colOff>228600</xdr:colOff>
                    <xdr:row>49</xdr:row>
                    <xdr:rowOff>9525</xdr:rowOff>
                  </to>
                </anchor>
              </controlPr>
            </control>
          </mc:Choice>
        </mc:AlternateContent>
        <mc:AlternateContent xmlns:mc="http://schemas.openxmlformats.org/markup-compatibility/2006">
          <mc:Choice Requires="x14">
            <control shapeId="1645" r:id="rId86" name="Option Button 621">
              <controlPr defaultSize="0" autoFill="0" autoLine="0" autoPict="0">
                <anchor moveWithCells="1">
                  <from>
                    <xdr:col>25</xdr:col>
                    <xdr:colOff>142875</xdr:colOff>
                    <xdr:row>49</xdr:row>
                    <xdr:rowOff>0</xdr:rowOff>
                  </from>
                  <to>
                    <xdr:col>26</xdr:col>
                    <xdr:colOff>133350</xdr:colOff>
                    <xdr:row>50</xdr:row>
                    <xdr:rowOff>0</xdr:rowOff>
                  </to>
                </anchor>
              </controlPr>
            </control>
          </mc:Choice>
        </mc:AlternateContent>
        <mc:AlternateContent xmlns:mc="http://schemas.openxmlformats.org/markup-compatibility/2006">
          <mc:Choice Requires="x14">
            <control shapeId="1646" r:id="rId87" name="Option Button 622">
              <controlPr defaultSize="0" autoFill="0" autoLine="0" autoPict="0">
                <anchor moveWithCells="1">
                  <from>
                    <xdr:col>25</xdr:col>
                    <xdr:colOff>142875</xdr:colOff>
                    <xdr:row>50</xdr:row>
                    <xdr:rowOff>0</xdr:rowOff>
                  </from>
                  <to>
                    <xdr:col>26</xdr:col>
                    <xdr:colOff>228600</xdr:colOff>
                    <xdr:row>51</xdr:row>
                    <xdr:rowOff>9525</xdr:rowOff>
                  </to>
                </anchor>
              </controlPr>
            </control>
          </mc:Choice>
        </mc:AlternateContent>
        <mc:AlternateContent xmlns:mc="http://schemas.openxmlformats.org/markup-compatibility/2006">
          <mc:Choice Requires="x14">
            <control shapeId="1647" r:id="rId88" name="Option Button 623">
              <controlPr locked="0" defaultSize="0" autoFill="0" autoLine="0" autoPict="0">
                <anchor moveWithCells="1">
                  <from>
                    <xdr:col>25</xdr:col>
                    <xdr:colOff>142875</xdr:colOff>
                    <xdr:row>51</xdr:row>
                    <xdr:rowOff>0</xdr:rowOff>
                  </from>
                  <to>
                    <xdr:col>26</xdr:col>
                    <xdr:colOff>228600</xdr:colOff>
                    <xdr:row>52</xdr:row>
                    <xdr:rowOff>0</xdr:rowOff>
                  </to>
                </anchor>
              </controlPr>
            </control>
          </mc:Choice>
        </mc:AlternateContent>
        <mc:AlternateContent xmlns:mc="http://schemas.openxmlformats.org/markup-compatibility/2006">
          <mc:Choice Requires="x14">
            <control shapeId="1650" r:id="rId89" name="Check Box 626">
              <controlPr defaultSize="0" autoFill="0" autoLine="0" autoPict="0">
                <anchor moveWithCells="1">
                  <from>
                    <xdr:col>27</xdr:col>
                    <xdr:colOff>133350</xdr:colOff>
                    <xdr:row>43</xdr:row>
                    <xdr:rowOff>0</xdr:rowOff>
                  </from>
                  <to>
                    <xdr:col>28</xdr:col>
                    <xdr:colOff>161925</xdr:colOff>
                    <xdr:row>43</xdr:row>
                    <xdr:rowOff>180975</xdr:rowOff>
                  </to>
                </anchor>
              </controlPr>
            </control>
          </mc:Choice>
        </mc:AlternateContent>
        <mc:AlternateContent xmlns:mc="http://schemas.openxmlformats.org/markup-compatibility/2006">
          <mc:Choice Requires="x14">
            <control shapeId="1651" r:id="rId90" name="Check Box 627">
              <controlPr defaultSize="0" autoFill="0" autoLine="0" autoPict="0">
                <anchor moveWithCells="1">
                  <from>
                    <xdr:col>27</xdr:col>
                    <xdr:colOff>133350</xdr:colOff>
                    <xdr:row>42</xdr:row>
                    <xdr:rowOff>0</xdr:rowOff>
                  </from>
                  <to>
                    <xdr:col>28</xdr:col>
                    <xdr:colOff>161925</xdr:colOff>
                    <xdr:row>42</xdr:row>
                    <xdr:rowOff>180975</xdr:rowOff>
                  </to>
                </anchor>
              </controlPr>
            </control>
          </mc:Choice>
        </mc:AlternateContent>
        <mc:AlternateContent xmlns:mc="http://schemas.openxmlformats.org/markup-compatibility/2006">
          <mc:Choice Requires="x14">
            <control shapeId="1652" r:id="rId91" name="Check Box 628">
              <controlPr defaultSize="0" autoFill="0" autoLine="0" autoPict="0">
                <anchor moveWithCells="1">
                  <from>
                    <xdr:col>27</xdr:col>
                    <xdr:colOff>133350</xdr:colOff>
                    <xdr:row>51</xdr:row>
                    <xdr:rowOff>0</xdr:rowOff>
                  </from>
                  <to>
                    <xdr:col>28</xdr:col>
                    <xdr:colOff>161925</xdr:colOff>
                    <xdr:row>51</xdr:row>
                    <xdr:rowOff>180975</xdr:rowOff>
                  </to>
                </anchor>
              </controlPr>
            </control>
          </mc:Choice>
        </mc:AlternateContent>
        <mc:AlternateContent xmlns:mc="http://schemas.openxmlformats.org/markup-compatibility/2006">
          <mc:Choice Requires="x14">
            <control shapeId="1653" r:id="rId92" name="Check Box 629">
              <controlPr defaultSize="0" autoFill="0" autoLine="0" autoPict="0">
                <anchor moveWithCells="1">
                  <from>
                    <xdr:col>27</xdr:col>
                    <xdr:colOff>133350</xdr:colOff>
                    <xdr:row>43</xdr:row>
                    <xdr:rowOff>190500</xdr:rowOff>
                  </from>
                  <to>
                    <xdr:col>28</xdr:col>
                    <xdr:colOff>161925</xdr:colOff>
                    <xdr:row>44</xdr:row>
                    <xdr:rowOff>171450</xdr:rowOff>
                  </to>
                </anchor>
              </controlPr>
            </control>
          </mc:Choice>
        </mc:AlternateContent>
        <mc:AlternateContent xmlns:mc="http://schemas.openxmlformats.org/markup-compatibility/2006">
          <mc:Choice Requires="x14">
            <control shapeId="1654" r:id="rId93" name="Check Box 630">
              <controlPr defaultSize="0" autoFill="0" autoLine="0" autoPict="0">
                <anchor moveWithCells="1">
                  <from>
                    <xdr:col>27</xdr:col>
                    <xdr:colOff>133350</xdr:colOff>
                    <xdr:row>48</xdr:row>
                    <xdr:rowOff>0</xdr:rowOff>
                  </from>
                  <to>
                    <xdr:col>28</xdr:col>
                    <xdr:colOff>161925</xdr:colOff>
                    <xdr:row>48</xdr:row>
                    <xdr:rowOff>180975</xdr:rowOff>
                  </to>
                </anchor>
              </controlPr>
            </control>
          </mc:Choice>
        </mc:AlternateContent>
        <mc:AlternateContent xmlns:mc="http://schemas.openxmlformats.org/markup-compatibility/2006">
          <mc:Choice Requires="x14">
            <control shapeId="1655" r:id="rId94" name="Check Box 631">
              <controlPr defaultSize="0" autoFill="0" autoLine="0" autoPict="0">
                <anchor moveWithCells="1">
                  <from>
                    <xdr:col>27</xdr:col>
                    <xdr:colOff>133350</xdr:colOff>
                    <xdr:row>44</xdr:row>
                    <xdr:rowOff>171450</xdr:rowOff>
                  </from>
                  <to>
                    <xdr:col>28</xdr:col>
                    <xdr:colOff>161925</xdr:colOff>
                    <xdr:row>46</xdr:row>
                    <xdr:rowOff>9525</xdr:rowOff>
                  </to>
                </anchor>
              </controlPr>
            </control>
          </mc:Choice>
        </mc:AlternateContent>
        <mc:AlternateContent xmlns:mc="http://schemas.openxmlformats.org/markup-compatibility/2006">
          <mc:Choice Requires="x14">
            <control shapeId="1656" r:id="rId95" name="Check Box 632">
              <controlPr defaultSize="0" autoFill="0" autoLine="0" autoPict="0">
                <anchor moveWithCells="1">
                  <from>
                    <xdr:col>27</xdr:col>
                    <xdr:colOff>133350</xdr:colOff>
                    <xdr:row>46</xdr:row>
                    <xdr:rowOff>0</xdr:rowOff>
                  </from>
                  <to>
                    <xdr:col>28</xdr:col>
                    <xdr:colOff>161925</xdr:colOff>
                    <xdr:row>46</xdr:row>
                    <xdr:rowOff>180975</xdr:rowOff>
                  </to>
                </anchor>
              </controlPr>
            </control>
          </mc:Choice>
        </mc:AlternateContent>
        <mc:AlternateContent xmlns:mc="http://schemas.openxmlformats.org/markup-compatibility/2006">
          <mc:Choice Requires="x14">
            <control shapeId="1657" r:id="rId96" name="Check Box 633">
              <controlPr defaultSize="0" autoFill="0" autoLine="0" autoPict="0">
                <anchor moveWithCells="1">
                  <from>
                    <xdr:col>27</xdr:col>
                    <xdr:colOff>133350</xdr:colOff>
                    <xdr:row>47</xdr:row>
                    <xdr:rowOff>0</xdr:rowOff>
                  </from>
                  <to>
                    <xdr:col>28</xdr:col>
                    <xdr:colOff>161925</xdr:colOff>
                    <xdr:row>47</xdr:row>
                    <xdr:rowOff>180975</xdr:rowOff>
                  </to>
                </anchor>
              </controlPr>
            </control>
          </mc:Choice>
        </mc:AlternateContent>
        <mc:AlternateContent xmlns:mc="http://schemas.openxmlformats.org/markup-compatibility/2006">
          <mc:Choice Requires="x14">
            <control shapeId="1658" r:id="rId97" name="Check Box 634">
              <controlPr defaultSize="0" autoFill="0" autoLine="0" autoPict="0">
                <anchor moveWithCells="1">
                  <from>
                    <xdr:col>27</xdr:col>
                    <xdr:colOff>133350</xdr:colOff>
                    <xdr:row>49</xdr:row>
                    <xdr:rowOff>0</xdr:rowOff>
                  </from>
                  <to>
                    <xdr:col>28</xdr:col>
                    <xdr:colOff>161925</xdr:colOff>
                    <xdr:row>49</xdr:row>
                    <xdr:rowOff>180975</xdr:rowOff>
                  </to>
                </anchor>
              </controlPr>
            </control>
          </mc:Choice>
        </mc:AlternateContent>
        <mc:AlternateContent xmlns:mc="http://schemas.openxmlformats.org/markup-compatibility/2006">
          <mc:Choice Requires="x14">
            <control shapeId="1659" r:id="rId98" name="Check Box 635">
              <controlPr defaultSize="0" autoFill="0" autoLine="0" autoPict="0">
                <anchor moveWithCells="1">
                  <from>
                    <xdr:col>27</xdr:col>
                    <xdr:colOff>133350</xdr:colOff>
                    <xdr:row>49</xdr:row>
                    <xdr:rowOff>190500</xdr:rowOff>
                  </from>
                  <to>
                    <xdr:col>28</xdr:col>
                    <xdr:colOff>85725</xdr:colOff>
                    <xdr:row>50</xdr:row>
                    <xdr:rowOff>190500</xdr:rowOff>
                  </to>
                </anchor>
              </controlPr>
            </control>
          </mc:Choice>
        </mc:AlternateContent>
        <mc:AlternateContent xmlns:mc="http://schemas.openxmlformats.org/markup-compatibility/2006">
          <mc:Choice Requires="x14">
            <control shapeId="1661" r:id="rId99" name="Group Box 637">
              <controlPr defaultSize="0" autoFill="0" autoPict="0">
                <anchor moveWithCells="1">
                  <from>
                    <xdr:col>25</xdr:col>
                    <xdr:colOff>0</xdr:colOff>
                    <xdr:row>39</xdr:row>
                    <xdr:rowOff>0</xdr:rowOff>
                  </from>
                  <to>
                    <xdr:col>27</xdr:col>
                    <xdr:colOff>0</xdr:colOff>
                    <xdr:row>52</xdr:row>
                    <xdr:rowOff>0</xdr:rowOff>
                  </to>
                </anchor>
              </controlPr>
            </control>
          </mc:Choice>
        </mc:AlternateContent>
        <mc:AlternateContent xmlns:mc="http://schemas.openxmlformats.org/markup-compatibility/2006">
          <mc:Choice Requires="x14">
            <control shapeId="1665" r:id="rId100" name="Group Box 641">
              <controlPr defaultSize="0" autoFill="0" autoPict="0">
                <anchor moveWithCells="1">
                  <from>
                    <xdr:col>28</xdr:col>
                    <xdr:colOff>0</xdr:colOff>
                    <xdr:row>32</xdr:row>
                    <xdr:rowOff>0</xdr:rowOff>
                  </from>
                  <to>
                    <xdr:col>29</xdr:col>
                    <xdr:colOff>0</xdr:colOff>
                    <xdr:row>35</xdr:row>
                    <xdr:rowOff>0</xdr:rowOff>
                  </to>
                </anchor>
              </controlPr>
            </control>
          </mc:Choice>
        </mc:AlternateContent>
        <mc:AlternateContent xmlns:mc="http://schemas.openxmlformats.org/markup-compatibility/2006">
          <mc:Choice Requires="x14">
            <control shapeId="1666" r:id="rId101" name="Check Box 642">
              <controlPr defaultSize="0" autoFill="0" autoLine="0" autoPict="0">
                <anchor moveWithCells="1">
                  <from>
                    <xdr:col>28</xdr:col>
                    <xdr:colOff>0</xdr:colOff>
                    <xdr:row>32</xdr:row>
                    <xdr:rowOff>9525</xdr:rowOff>
                  </from>
                  <to>
                    <xdr:col>43</xdr:col>
                    <xdr:colOff>104775</xdr:colOff>
                    <xdr:row>33</xdr:row>
                    <xdr:rowOff>0</xdr:rowOff>
                  </to>
                </anchor>
              </controlPr>
            </control>
          </mc:Choice>
        </mc:AlternateContent>
        <mc:AlternateContent xmlns:mc="http://schemas.openxmlformats.org/markup-compatibility/2006">
          <mc:Choice Requires="x14">
            <control shapeId="1667" r:id="rId102" name="Check Box 643">
              <controlPr defaultSize="0" autoFill="0" autoLine="0" autoPict="0">
                <anchor moveWithCells="1">
                  <from>
                    <xdr:col>28</xdr:col>
                    <xdr:colOff>0</xdr:colOff>
                    <xdr:row>33</xdr:row>
                    <xdr:rowOff>9525</xdr:rowOff>
                  </from>
                  <to>
                    <xdr:col>43</xdr:col>
                    <xdr:colOff>95250</xdr:colOff>
                    <xdr:row>34</xdr:row>
                    <xdr:rowOff>0</xdr:rowOff>
                  </to>
                </anchor>
              </controlPr>
            </control>
          </mc:Choice>
        </mc:AlternateContent>
        <mc:AlternateContent xmlns:mc="http://schemas.openxmlformats.org/markup-compatibility/2006">
          <mc:Choice Requires="x14">
            <control shapeId="1668" r:id="rId103" name="Check Box 644">
              <controlPr defaultSize="0" autoFill="0" autoLine="0" autoPict="0">
                <anchor moveWithCells="1">
                  <from>
                    <xdr:col>28</xdr:col>
                    <xdr:colOff>0</xdr:colOff>
                    <xdr:row>34</xdr:row>
                    <xdr:rowOff>9525</xdr:rowOff>
                  </from>
                  <to>
                    <xdr:col>43</xdr:col>
                    <xdr:colOff>28575</xdr:colOff>
                    <xdr:row>34</xdr:row>
                    <xdr:rowOff>190500</xdr:rowOff>
                  </to>
                </anchor>
              </controlPr>
            </control>
          </mc:Choice>
        </mc:AlternateContent>
        <mc:AlternateContent xmlns:mc="http://schemas.openxmlformats.org/markup-compatibility/2006">
          <mc:Choice Requires="x14">
            <control shapeId="1670" r:id="rId104" name="Check Box 646">
              <controlPr defaultSize="0" autoFill="0" autoLine="0" autoPict="0">
                <anchor moveWithCells="1">
                  <from>
                    <xdr:col>28</xdr:col>
                    <xdr:colOff>0</xdr:colOff>
                    <xdr:row>35</xdr:row>
                    <xdr:rowOff>19050</xdr:rowOff>
                  </from>
                  <to>
                    <xdr:col>29</xdr:col>
                    <xdr:colOff>0</xdr:colOff>
                    <xdr:row>36</xdr:row>
                    <xdr:rowOff>0</xdr:rowOff>
                  </to>
                </anchor>
              </controlPr>
            </control>
          </mc:Choice>
        </mc:AlternateContent>
        <mc:AlternateContent xmlns:mc="http://schemas.openxmlformats.org/markup-compatibility/2006">
          <mc:Choice Requires="x14">
            <control shapeId="1671" r:id="rId105" name="Check Box 647">
              <controlPr defaultSize="0" autoFill="0" autoLine="0" autoPict="0">
                <anchor moveWithCells="1">
                  <from>
                    <xdr:col>28</xdr:col>
                    <xdr:colOff>9525</xdr:colOff>
                    <xdr:row>335</xdr:row>
                    <xdr:rowOff>123825</xdr:rowOff>
                  </from>
                  <to>
                    <xdr:col>29</xdr:col>
                    <xdr:colOff>0</xdr:colOff>
                    <xdr:row>335</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zoomScaleNormal="100" zoomScaleSheetLayoutView="55" workbookViewId="0">
      <selection activeCell="A12" sqref="A12:I12"/>
    </sheetView>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8.5" style="5" customWidth="1"/>
    <col min="8" max="8" width="10" style="5" customWidth="1"/>
    <col min="9" max="9" width="11.7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1" width="10" style="5" hidden="1" customWidth="1"/>
    <col min="22" max="22" width="3" style="5" hidden="1" customWidth="1"/>
    <col min="23" max="23" width="0" style="5" hidden="1" customWidth="1"/>
    <col min="24"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207" t="s">
        <v>138</v>
      </c>
      <c r="M1" s="208"/>
      <c r="N1" s="208"/>
      <c r="O1" s="208"/>
      <c r="P1" s="208"/>
      <c r="Q1" s="208"/>
      <c r="R1" s="208"/>
      <c r="S1" s="208"/>
    </row>
    <row r="2" spans="1:19" x14ac:dyDescent="0.2">
      <c r="L2" s="208"/>
      <c r="M2" s="208"/>
      <c r="N2" s="208"/>
      <c r="O2" s="208"/>
      <c r="P2" s="208"/>
      <c r="Q2" s="208"/>
      <c r="R2" s="208"/>
      <c r="S2" s="208"/>
    </row>
    <row r="3" spans="1:19" x14ac:dyDescent="0.2">
      <c r="L3" s="208"/>
      <c r="M3" s="208"/>
      <c r="N3" s="208"/>
      <c r="O3" s="208"/>
      <c r="P3" s="208"/>
      <c r="Q3" s="208"/>
      <c r="R3" s="208"/>
      <c r="S3" s="208"/>
    </row>
    <row r="4" spans="1:19" x14ac:dyDescent="0.2">
      <c r="L4" s="208"/>
      <c r="M4" s="208"/>
      <c r="N4" s="208"/>
      <c r="O4" s="208"/>
      <c r="P4" s="208"/>
      <c r="Q4" s="208"/>
      <c r="R4" s="208"/>
      <c r="S4" s="208"/>
    </row>
    <row r="5" spans="1:19" x14ac:dyDescent="0.2">
      <c r="L5" s="208"/>
      <c r="M5" s="208"/>
      <c r="N5" s="208"/>
      <c r="O5" s="208"/>
      <c r="P5" s="208"/>
      <c r="Q5" s="208"/>
      <c r="R5" s="208"/>
      <c r="S5" s="208"/>
    </row>
    <row r="6" spans="1:19" x14ac:dyDescent="0.2">
      <c r="L6" s="208"/>
      <c r="M6" s="208"/>
      <c r="N6" s="208"/>
      <c r="O6" s="208"/>
      <c r="P6" s="208"/>
      <c r="Q6" s="208"/>
      <c r="R6" s="208"/>
      <c r="S6" s="208"/>
    </row>
    <row r="7" spans="1:19" x14ac:dyDescent="0.2">
      <c r="L7" s="208"/>
      <c r="M7" s="208"/>
      <c r="N7" s="208"/>
      <c r="O7" s="208"/>
      <c r="P7" s="208"/>
      <c r="Q7" s="208"/>
      <c r="R7" s="208"/>
      <c r="S7" s="208"/>
    </row>
    <row r="8" spans="1:19" x14ac:dyDescent="0.2">
      <c r="L8" s="208"/>
      <c r="M8" s="208"/>
      <c r="N8" s="208"/>
      <c r="O8" s="208"/>
      <c r="P8" s="208"/>
      <c r="Q8" s="208"/>
      <c r="R8" s="208"/>
      <c r="S8" s="208"/>
    </row>
    <row r="9" spans="1:19" x14ac:dyDescent="0.2">
      <c r="L9" s="208"/>
      <c r="M9" s="208"/>
      <c r="N9" s="208"/>
      <c r="O9" s="208"/>
      <c r="P9" s="208"/>
      <c r="Q9" s="208"/>
      <c r="R9" s="208"/>
      <c r="S9" s="208"/>
    </row>
    <row r="10" spans="1:19" x14ac:dyDescent="0.2">
      <c r="L10" s="208"/>
      <c r="M10" s="208"/>
      <c r="N10" s="208"/>
      <c r="O10" s="208"/>
      <c r="P10" s="208"/>
      <c r="Q10" s="208"/>
      <c r="R10" s="208"/>
      <c r="S10" s="208"/>
    </row>
    <row r="11" spans="1:19" x14ac:dyDescent="0.2">
      <c r="L11" s="208"/>
      <c r="M11" s="208"/>
      <c r="N11" s="208"/>
      <c r="O11" s="208"/>
      <c r="P11" s="208"/>
      <c r="Q11" s="208"/>
      <c r="R11" s="208"/>
      <c r="S11" s="208"/>
    </row>
    <row r="12" spans="1:19" ht="15" x14ac:dyDescent="0.2">
      <c r="A12" s="581" t="s">
        <v>0</v>
      </c>
      <c r="B12" s="581"/>
      <c r="C12" s="581"/>
      <c r="D12" s="581"/>
      <c r="E12" s="581"/>
      <c r="F12" s="581"/>
      <c r="G12" s="581"/>
      <c r="H12" s="581"/>
      <c r="I12" s="581"/>
      <c r="J12" s="303"/>
      <c r="K12" s="303"/>
      <c r="L12" s="209"/>
      <c r="M12" s="208"/>
      <c r="N12" s="208"/>
      <c r="O12" s="208"/>
      <c r="P12" s="208"/>
      <c r="Q12" s="208"/>
      <c r="R12" s="208"/>
      <c r="S12" s="208"/>
    </row>
    <row r="13" spans="1:19" s="211" customFormat="1" ht="33" customHeight="1" x14ac:dyDescent="0.25">
      <c r="A13" s="582" t="s">
        <v>291</v>
      </c>
      <c r="B13" s="582"/>
      <c r="C13" s="582"/>
      <c r="D13" s="582"/>
      <c r="E13" s="582"/>
      <c r="F13" s="582"/>
      <c r="G13" s="582"/>
      <c r="H13" s="582"/>
      <c r="I13" s="582"/>
      <c r="J13" s="304"/>
      <c r="K13" s="304"/>
      <c r="L13" s="210"/>
      <c r="M13" s="208"/>
      <c r="N13" s="208"/>
      <c r="O13" s="208"/>
      <c r="P13" s="210"/>
      <c r="Q13" s="210"/>
      <c r="R13" s="210"/>
      <c r="S13" s="210"/>
    </row>
    <row r="14" spans="1:19" ht="12.75" customHeight="1" x14ac:dyDescent="0.2">
      <c r="A14" s="8"/>
      <c r="B14" s="8"/>
      <c r="C14" s="8"/>
      <c r="E14" s="8"/>
      <c r="L14" s="208"/>
      <c r="M14" s="208"/>
      <c r="N14" s="208"/>
      <c r="O14" s="208"/>
      <c r="P14" s="208"/>
      <c r="Q14" s="208"/>
      <c r="R14" s="208"/>
      <c r="S14" s="208"/>
    </row>
    <row r="15" spans="1:19" ht="95.25" customHeight="1" x14ac:dyDescent="0.2">
      <c r="A15" s="583" t="s">
        <v>1</v>
      </c>
      <c r="B15" s="319" t="s">
        <v>292</v>
      </c>
      <c r="C15" s="320"/>
      <c r="D15" s="586" t="s">
        <v>332</v>
      </c>
      <c r="E15" s="586"/>
      <c r="F15" s="586"/>
      <c r="G15" s="586"/>
      <c r="H15" s="586"/>
      <c r="I15" s="587"/>
      <c r="J15" s="9"/>
      <c r="K15" s="9"/>
      <c r="L15" s="318"/>
      <c r="M15" s="208"/>
      <c r="N15" s="208"/>
      <c r="O15" s="208"/>
      <c r="P15" s="208"/>
      <c r="Q15" s="208"/>
      <c r="R15" s="208"/>
      <c r="S15" s="208"/>
    </row>
    <row r="16" spans="1:19" ht="19.5" hidden="1" customHeight="1" x14ac:dyDescent="0.2">
      <c r="A16" s="584"/>
      <c r="B16" s="321"/>
      <c r="C16" s="321"/>
      <c r="D16" s="321"/>
      <c r="E16" s="321"/>
      <c r="F16" s="321"/>
      <c r="G16" s="321"/>
      <c r="H16" s="321"/>
      <c r="I16" s="322"/>
      <c r="J16" s="9"/>
      <c r="K16" s="9"/>
      <c r="L16" s="318"/>
      <c r="M16" s="208"/>
      <c r="N16" s="208"/>
      <c r="O16" s="208"/>
      <c r="P16" s="208"/>
      <c r="Q16" s="208"/>
      <c r="R16" s="208"/>
      <c r="S16" s="208"/>
    </row>
    <row r="17" spans="1:25" ht="56.25" customHeight="1" x14ac:dyDescent="0.2">
      <c r="A17" s="585"/>
      <c r="B17" s="382"/>
      <c r="C17" s="382"/>
      <c r="D17" s="588" t="s">
        <v>333</v>
      </c>
      <c r="E17" s="588"/>
      <c r="F17" s="588"/>
      <c r="G17" s="588"/>
      <c r="H17" s="588"/>
      <c r="I17" s="589"/>
      <c r="J17" s="9"/>
      <c r="K17" s="9"/>
      <c r="L17" s="318"/>
      <c r="M17" s="208"/>
      <c r="N17" s="208"/>
      <c r="O17" s="208"/>
      <c r="P17" s="208"/>
      <c r="Q17" s="208"/>
      <c r="R17" s="208"/>
      <c r="S17" s="208"/>
    </row>
    <row r="18" spans="1:25" ht="13.5" hidden="1" customHeight="1" x14ac:dyDescent="0.2">
      <c r="A18" s="8"/>
      <c r="B18" s="8"/>
      <c r="C18" s="8"/>
      <c r="E18" s="8"/>
      <c r="J18" s="11"/>
      <c r="K18" s="11"/>
      <c r="L18" s="208"/>
      <c r="M18" s="208"/>
      <c r="N18" s="208"/>
      <c r="O18" s="208"/>
      <c r="P18" s="208"/>
      <c r="Q18" s="208"/>
      <c r="R18" s="208"/>
      <c r="S18" s="208"/>
    </row>
    <row r="19" spans="1:25" ht="27.75" customHeight="1" x14ac:dyDescent="0.2">
      <c r="A19" s="111"/>
      <c r="B19" s="10"/>
      <c r="C19" s="10"/>
      <c r="D19" s="111"/>
      <c r="E19" s="111"/>
      <c r="F19" s="18"/>
      <c r="G19" s="18"/>
      <c r="H19" s="18"/>
      <c r="I19" s="334" t="s">
        <v>140</v>
      </c>
      <c r="J19" s="12"/>
      <c r="K19" s="12"/>
      <c r="L19" s="212"/>
      <c r="M19" s="208"/>
      <c r="N19" s="208"/>
      <c r="O19" s="208"/>
      <c r="P19" s="208"/>
      <c r="Q19" s="208"/>
      <c r="R19" s="208"/>
      <c r="S19" s="208"/>
    </row>
    <row r="20" spans="1:25" ht="15.75" customHeight="1" x14ac:dyDescent="0.2">
      <c r="A20" s="10" t="s">
        <v>139</v>
      </c>
      <c r="B20" s="323"/>
      <c r="C20" s="323"/>
      <c r="D20" s="323"/>
      <c r="E20" s="323"/>
      <c r="F20" s="638" t="str">
        <f>IF(I20="","",IF('Formular geplante Zielbeiträge'!AF33=1,'Formular geplante Zielbeiträge'!A33,IF('Formular geplante Zielbeiträge'!AF34=1,'Formular geplante Zielbeiträge'!A34,IF('Formular geplante Zielbeiträge'!AF35=1,'Formular geplante Zielbeiträge'!A35,""))))</f>
        <v/>
      </c>
      <c r="G20" s="639"/>
      <c r="H20" s="323"/>
      <c r="I20" s="337" t="str">
        <f>_Maßnahmencode</f>
        <v>A6</v>
      </c>
      <c r="J20" s="324"/>
      <c r="K20" s="325" t="s">
        <v>223</v>
      </c>
      <c r="L20" s="208"/>
      <c r="M20" s="208"/>
      <c r="N20" s="208"/>
      <c r="O20" s="208"/>
      <c r="P20" s="208"/>
      <c r="Q20" s="208"/>
      <c r="R20" s="208"/>
      <c r="S20" s="208"/>
    </row>
    <row r="21" spans="1:25" ht="13.5" customHeight="1" x14ac:dyDescent="0.2">
      <c r="A21" s="13"/>
      <c r="B21" s="8"/>
      <c r="C21" s="8"/>
      <c r="E21" s="8"/>
      <c r="J21" s="11"/>
      <c r="K21" s="11"/>
      <c r="L21" s="208"/>
      <c r="M21" s="208"/>
      <c r="N21" s="208"/>
      <c r="O21" s="208"/>
      <c r="P21" s="208"/>
      <c r="Q21" s="208"/>
      <c r="R21" s="208"/>
      <c r="S21" s="208"/>
    </row>
    <row r="22" spans="1:25" ht="14.25" customHeight="1" x14ac:dyDescent="0.2">
      <c r="A22" s="16" t="s">
        <v>293</v>
      </c>
      <c r="B22" s="14"/>
      <c r="C22" s="14"/>
      <c r="D22" s="14"/>
      <c r="E22" s="14"/>
      <c r="F22" s="590" t="str">
        <f>IF(_Antragsteller="","",_Antragsteller)</f>
        <v/>
      </c>
      <c r="G22" s="591"/>
      <c r="H22" s="591"/>
      <c r="I22" s="592"/>
      <c r="J22" s="323"/>
      <c r="K22" s="323"/>
      <c r="L22" s="333"/>
      <c r="M22" s="333"/>
      <c r="N22" s="333"/>
      <c r="O22" s="333"/>
      <c r="P22" s="333"/>
      <c r="Q22" s="333"/>
      <c r="R22" s="333"/>
      <c r="S22" s="333"/>
      <c r="T22" s="323"/>
      <c r="U22" s="323"/>
    </row>
    <row r="23" spans="1:25" ht="7.5" customHeight="1" x14ac:dyDescent="0.2">
      <c r="A23" s="15"/>
      <c r="B23" s="15"/>
      <c r="C23" s="15"/>
      <c r="D23" s="15"/>
      <c r="E23" s="15"/>
      <c r="F23" s="15"/>
      <c r="G23" s="15"/>
      <c r="K23" s="11"/>
      <c r="L23" s="208"/>
      <c r="M23" s="208"/>
      <c r="N23" s="208"/>
      <c r="O23" s="208"/>
      <c r="P23" s="208"/>
      <c r="Q23" s="208"/>
      <c r="R23" s="208"/>
      <c r="S23" s="208"/>
    </row>
    <row r="24" spans="1:25" ht="15.75" customHeight="1" x14ac:dyDescent="0.2">
      <c r="B24" s="15"/>
      <c r="C24" s="15"/>
      <c r="D24" s="15"/>
      <c r="E24" s="15"/>
      <c r="F24" s="15"/>
      <c r="G24" s="15"/>
      <c r="K24" s="11"/>
      <c r="L24" s="208"/>
      <c r="M24" s="208"/>
      <c r="N24" s="208"/>
      <c r="O24" s="208"/>
      <c r="P24" s="208"/>
      <c r="Q24" s="208"/>
      <c r="R24" s="208"/>
      <c r="S24" s="208"/>
    </row>
    <row r="25" spans="1:25" ht="15" customHeight="1" x14ac:dyDescent="0.2">
      <c r="A25" s="16" t="s">
        <v>294</v>
      </c>
      <c r="B25" s="326"/>
      <c r="C25" s="326"/>
      <c r="D25" s="326"/>
      <c r="E25" s="326"/>
      <c r="F25" s="590" t="str">
        <f>IF(_Projektbezeichnung="","",_Projektbezeichnung)</f>
        <v/>
      </c>
      <c r="G25" s="591"/>
      <c r="H25" s="591"/>
      <c r="I25" s="592"/>
      <c r="J25" s="14"/>
      <c r="K25" s="9"/>
      <c r="L25" s="318"/>
      <c r="M25" s="208"/>
      <c r="N25" s="208"/>
      <c r="O25" s="208"/>
      <c r="P25" s="208"/>
      <c r="Q25" s="208"/>
      <c r="R25" s="208"/>
      <c r="S25" s="208"/>
      <c r="Y25" s="20"/>
    </row>
    <row r="26" spans="1:25" ht="9" customHeight="1" x14ac:dyDescent="0.2">
      <c r="A26" s="9"/>
      <c r="B26" s="9"/>
      <c r="C26" s="9"/>
      <c r="D26" s="9"/>
      <c r="E26" s="9"/>
      <c r="F26" s="9"/>
      <c r="G26" s="9"/>
      <c r="H26" s="325"/>
      <c r="I26" s="17"/>
      <c r="J26" s="17"/>
      <c r="K26" s="18"/>
      <c r="L26" s="67"/>
      <c r="M26" s="208"/>
      <c r="N26" s="208"/>
      <c r="O26" s="208"/>
      <c r="P26" s="208"/>
      <c r="Q26" s="208"/>
      <c r="R26" s="208"/>
      <c r="S26" s="208"/>
    </row>
    <row r="27" spans="1:25" ht="20.25" customHeight="1" x14ac:dyDescent="0.2">
      <c r="A27" s="16" t="s">
        <v>242</v>
      </c>
      <c r="B27" s="17"/>
      <c r="C27" s="17"/>
      <c r="D27" s="22"/>
      <c r="E27" s="22"/>
      <c r="F27" s="100"/>
      <c r="G27" s="100"/>
      <c r="H27" s="17"/>
      <c r="I27" s="23"/>
      <c r="J27" s="593" t="s">
        <v>142</v>
      </c>
      <c r="K27" s="594"/>
      <c r="L27" s="86"/>
      <c r="M27" s="207"/>
      <c r="N27" s="208"/>
      <c r="O27" s="208"/>
      <c r="P27" s="208"/>
      <c r="Q27" s="208"/>
      <c r="R27" s="208"/>
      <c r="S27" s="208"/>
    </row>
    <row r="28" spans="1:25" ht="30" hidden="1" customHeight="1" x14ac:dyDescent="0.2">
      <c r="A28" s="17"/>
      <c r="B28" s="20"/>
      <c r="D28" s="21" t="s">
        <v>143</v>
      </c>
      <c r="E28" s="22"/>
      <c r="F28" s="23"/>
      <c r="G28" s="23"/>
      <c r="H28" s="23"/>
      <c r="I28" s="23"/>
      <c r="J28" s="595" t="s">
        <v>144</v>
      </c>
      <c r="K28" s="596"/>
      <c r="L28" s="318"/>
      <c r="M28" s="208"/>
      <c r="N28" s="208"/>
      <c r="O28" s="208"/>
      <c r="P28" s="208"/>
      <c r="Q28" s="208"/>
      <c r="R28" s="208"/>
      <c r="S28" s="208"/>
    </row>
    <row r="29" spans="1:25" ht="12.75" hidden="1" customHeight="1" x14ac:dyDescent="0.2">
      <c r="A29" s="17"/>
      <c r="B29" s="20"/>
      <c r="D29" s="327">
        <v>1</v>
      </c>
      <c r="E29" s="327">
        <v>2</v>
      </c>
      <c r="F29" s="327">
        <v>3</v>
      </c>
      <c r="G29" s="327">
        <v>4</v>
      </c>
      <c r="H29" s="327">
        <v>5</v>
      </c>
      <c r="I29" s="327">
        <v>6</v>
      </c>
      <c r="J29" s="305"/>
      <c r="K29" s="306"/>
      <c r="L29" s="318"/>
      <c r="M29" s="208"/>
      <c r="N29" s="208"/>
      <c r="O29" s="208"/>
      <c r="P29" s="208"/>
      <c r="Q29" s="208"/>
      <c r="R29" s="208"/>
      <c r="S29" s="208"/>
    </row>
    <row r="30" spans="1:25" ht="81.75" hidden="1" customHeight="1" x14ac:dyDescent="0.2">
      <c r="A30" s="23"/>
      <c r="B30" s="23"/>
      <c r="C30" s="23"/>
      <c r="D30" s="315" t="s">
        <v>145</v>
      </c>
      <c r="E30" s="24" t="s">
        <v>146</v>
      </c>
      <c r="F30" s="25" t="s">
        <v>147</v>
      </c>
      <c r="G30" s="328" t="s">
        <v>295</v>
      </c>
      <c r="H30" s="328" t="s">
        <v>298</v>
      </c>
      <c r="I30" s="328" t="s">
        <v>148</v>
      </c>
      <c r="J30" s="26" t="s">
        <v>149</v>
      </c>
      <c r="K30" s="27" t="s">
        <v>150</v>
      </c>
      <c r="L30" s="208"/>
      <c r="M30" s="207" t="s">
        <v>151</v>
      </c>
      <c r="N30" s="208"/>
      <c r="O30" s="208"/>
      <c r="P30" s="208"/>
      <c r="Q30" s="208"/>
      <c r="R30" s="208"/>
      <c r="S30" s="208"/>
    </row>
    <row r="31" spans="1:25" ht="17.100000000000001" hidden="1" customHeight="1" x14ac:dyDescent="0.2">
      <c r="A31" s="23"/>
      <c r="B31" s="23"/>
      <c r="C31" s="597"/>
      <c r="D31" s="28">
        <v>1</v>
      </c>
      <c r="E31" s="29" t="s">
        <v>152</v>
      </c>
      <c r="F31" s="30" t="s">
        <v>81</v>
      </c>
      <c r="G31" s="338" t="e">
        <f>_1.1_Abwassermenge</f>
        <v>#REF!</v>
      </c>
      <c r="H31" s="339" t="e">
        <f>_1.1_Abwassermenge</f>
        <v>#REF!</v>
      </c>
      <c r="I31" s="598" t="e">
        <f>IF(OR(H31="",H32=""),"",H31+H32)</f>
        <v>#REF!</v>
      </c>
      <c r="J31" s="31"/>
      <c r="K31" s="32"/>
      <c r="L31" s="213"/>
      <c r="M31" s="214"/>
      <c r="N31" s="215">
        <v>-0.5</v>
      </c>
      <c r="O31" s="214">
        <v>0</v>
      </c>
      <c r="P31" s="214">
        <v>0.25</v>
      </c>
      <c r="Q31" s="214">
        <v>0.5</v>
      </c>
      <c r="R31" s="208" t="s">
        <v>153</v>
      </c>
      <c r="S31" s="208" t="s">
        <v>45</v>
      </c>
    </row>
    <row r="32" spans="1:25" ht="17.100000000000001" hidden="1" customHeight="1" x14ac:dyDescent="0.2">
      <c r="A32" s="23"/>
      <c r="B32" s="23"/>
      <c r="C32" s="597"/>
      <c r="D32" s="33"/>
      <c r="E32" s="34"/>
      <c r="F32" s="35" t="s">
        <v>82</v>
      </c>
      <c r="G32" s="338" t="e">
        <f>_1.2_Abwasserbelastung</f>
        <v>#REF!</v>
      </c>
      <c r="H32" s="339" t="e">
        <f>_1.2_Abwasserbelastung</f>
        <v>#REF!</v>
      </c>
      <c r="I32" s="599"/>
      <c r="J32" s="31"/>
      <c r="K32" s="32"/>
      <c r="L32" s="213"/>
      <c r="M32" s="216"/>
      <c r="N32" s="215">
        <v>-0.5</v>
      </c>
      <c r="O32" s="214">
        <v>0</v>
      </c>
      <c r="P32" s="214">
        <v>0.25</v>
      </c>
      <c r="Q32" s="214">
        <v>0.5</v>
      </c>
      <c r="R32" s="208"/>
      <c r="S32" s="208"/>
    </row>
    <row r="33" spans="1:20" ht="30" hidden="1" customHeight="1" x14ac:dyDescent="0.2">
      <c r="A33" s="23"/>
      <c r="B33" s="23"/>
      <c r="C33" s="597"/>
      <c r="D33" s="600">
        <v>2</v>
      </c>
      <c r="E33" s="600" t="s">
        <v>154</v>
      </c>
      <c r="F33" s="329" t="s">
        <v>83</v>
      </c>
      <c r="G33" s="338" t="e">
        <f>_2_Fläche</f>
        <v>#REF!</v>
      </c>
      <c r="H33" s="339" t="e">
        <f>_2_Fläche</f>
        <v>#REF!</v>
      </c>
      <c r="I33" s="340" t="e">
        <f>IF(H33="","",H33)</f>
        <v>#REF!</v>
      </c>
      <c r="J33" s="31"/>
      <c r="K33" s="32"/>
      <c r="L33" s="213"/>
      <c r="M33" s="214">
        <v>-1</v>
      </c>
      <c r="N33" s="214">
        <v>-0.5</v>
      </c>
      <c r="O33" s="214">
        <v>0</v>
      </c>
      <c r="P33" s="214">
        <v>0.5</v>
      </c>
      <c r="Q33" s="214">
        <v>1</v>
      </c>
      <c r="R33" s="208"/>
      <c r="S33" s="208"/>
    </row>
    <row r="34" spans="1:20" ht="16.5" hidden="1" customHeight="1" x14ac:dyDescent="0.2">
      <c r="A34" s="23"/>
      <c r="B34" s="23"/>
      <c r="C34" s="597"/>
      <c r="D34" s="601"/>
      <c r="E34" s="601"/>
      <c r="F34" s="329" t="s">
        <v>252</v>
      </c>
      <c r="G34" s="338"/>
      <c r="H34" s="339"/>
      <c r="I34" s="37"/>
      <c r="J34" s="31"/>
      <c r="K34" s="32"/>
      <c r="L34" s="213"/>
      <c r="M34" s="214"/>
      <c r="N34" s="214"/>
      <c r="O34" s="214"/>
      <c r="P34" s="214"/>
      <c r="Q34" s="214"/>
      <c r="R34" s="208"/>
      <c r="S34" s="208"/>
    </row>
    <row r="35" spans="1:20" ht="27" hidden="1" x14ac:dyDescent="0.2">
      <c r="A35" s="23"/>
      <c r="B35" s="23"/>
      <c r="C35" s="597"/>
      <c r="D35" s="315">
        <v>3</v>
      </c>
      <c r="E35" s="315" t="s">
        <v>155</v>
      </c>
      <c r="F35" s="36" t="s">
        <v>84</v>
      </c>
      <c r="G35" s="338" t="e">
        <f>_3_Luft</f>
        <v>#REF!</v>
      </c>
      <c r="H35" s="339" t="e">
        <f>_3_Luft</f>
        <v>#REF!</v>
      </c>
      <c r="I35" s="340" t="e">
        <f>IF(H35="","",H35)</f>
        <v>#REF!</v>
      </c>
      <c r="J35" s="31"/>
      <c r="K35" s="32"/>
      <c r="L35" s="213"/>
      <c r="M35" s="216"/>
      <c r="N35" s="214">
        <v>-1</v>
      </c>
      <c r="O35" s="214">
        <v>0</v>
      </c>
      <c r="P35" s="214">
        <v>0.5</v>
      </c>
      <c r="Q35" s="214">
        <v>1</v>
      </c>
      <c r="R35" s="208"/>
      <c r="S35" s="208"/>
    </row>
    <row r="36" spans="1:20" ht="27.75" hidden="1" customHeight="1" x14ac:dyDescent="0.2">
      <c r="A36" s="23"/>
      <c r="B36" s="23"/>
      <c r="C36" s="597"/>
      <c r="D36" s="315">
        <v>4</v>
      </c>
      <c r="E36" s="308" t="s">
        <v>156</v>
      </c>
      <c r="F36" s="36" t="s">
        <v>85</v>
      </c>
      <c r="G36" s="338" t="e">
        <f>_4_BiologischeVielfalt</f>
        <v>#REF!</v>
      </c>
      <c r="H36" s="339" t="e">
        <f>_4_BiologischeVielfalt</f>
        <v>#REF!</v>
      </c>
      <c r="I36" s="340" t="e">
        <f>IF(H36="","",H36)</f>
        <v>#REF!</v>
      </c>
      <c r="J36" s="31"/>
      <c r="K36" s="32"/>
      <c r="L36" s="217"/>
      <c r="M36" s="216"/>
      <c r="N36" s="214"/>
      <c r="O36" s="214">
        <v>0</v>
      </c>
      <c r="P36" s="214">
        <v>1</v>
      </c>
      <c r="Q36" s="214"/>
      <c r="R36" s="208"/>
      <c r="S36" s="208"/>
    </row>
    <row r="37" spans="1:20" ht="29.25" hidden="1" customHeight="1" x14ac:dyDescent="0.2">
      <c r="A37" s="23"/>
      <c r="B37" s="23"/>
      <c r="C37" s="597"/>
      <c r="D37" s="28">
        <v>5</v>
      </c>
      <c r="E37" s="602" t="s">
        <v>157</v>
      </c>
      <c r="F37" s="316" t="s">
        <v>158</v>
      </c>
      <c r="G37" s="338" t="e">
        <f>_5.1_A_DeckungBedarf</f>
        <v>#REF!</v>
      </c>
      <c r="H37" s="339" t="e">
        <f>_5.1_A_DeckungBedarf</f>
        <v>#REF!</v>
      </c>
      <c r="I37" s="604" t="e">
        <f>IF(OR(AND(H37="",H38=""),H39=""),"",IF(AND(H37&lt;&gt;"",H38&lt;&gt;""),"Angabe entweder zu 5.1.A oder 5.1.B",IF(H37="",SUM(H38+H39),IF(H38="",SUM(H37+H39)))))</f>
        <v>#REF!</v>
      </c>
      <c r="J37" s="31"/>
      <c r="K37" s="32"/>
      <c r="L37" s="217"/>
      <c r="M37" s="216"/>
      <c r="N37" s="214"/>
      <c r="O37" s="214">
        <v>0</v>
      </c>
      <c r="P37" s="214">
        <v>0.5</v>
      </c>
      <c r="Q37" s="214"/>
      <c r="R37" s="208"/>
      <c r="S37" s="208"/>
    </row>
    <row r="38" spans="1:20" ht="33" hidden="1" customHeight="1" x14ac:dyDescent="0.2">
      <c r="A38" s="23"/>
      <c r="B38" s="23"/>
      <c r="C38" s="597"/>
      <c r="D38" s="38"/>
      <c r="E38" s="603"/>
      <c r="F38" s="316" t="s">
        <v>159</v>
      </c>
      <c r="G38" s="338" t="e">
        <f>_5.1_B_Erzeugung</f>
        <v>#REF!</v>
      </c>
      <c r="H38" s="339" t="e">
        <f>_5.1_B_Erzeugung</f>
        <v>#REF!</v>
      </c>
      <c r="I38" s="605"/>
      <c r="J38" s="31"/>
      <c r="K38" s="32"/>
      <c r="L38" s="217"/>
      <c r="M38" s="216"/>
      <c r="N38" s="214"/>
      <c r="O38" s="214"/>
      <c r="P38" s="214"/>
      <c r="Q38" s="214"/>
      <c r="R38" s="208"/>
      <c r="S38" s="208"/>
    </row>
    <row r="39" spans="1:20" ht="17.100000000000001" hidden="1" customHeight="1" x14ac:dyDescent="0.2">
      <c r="A39" s="23"/>
      <c r="B39" s="23"/>
      <c r="C39" s="597"/>
      <c r="D39" s="39"/>
      <c r="E39" s="309"/>
      <c r="F39" s="316" t="s">
        <v>86</v>
      </c>
      <c r="G39" s="338" t="e">
        <f>_5.2_Energieverbrauch</f>
        <v>#REF!</v>
      </c>
      <c r="H39" s="339" t="e">
        <f>_5.2_Energieverbrauch</f>
        <v>#REF!</v>
      </c>
      <c r="I39" s="606"/>
      <c r="J39" s="31"/>
      <c r="K39" s="32"/>
      <c r="L39" s="217"/>
      <c r="M39" s="216"/>
      <c r="N39" s="215">
        <v>-0.5</v>
      </c>
      <c r="O39" s="214">
        <v>0</v>
      </c>
      <c r="P39" s="214">
        <v>0.25</v>
      </c>
      <c r="Q39" s="214">
        <v>0.5</v>
      </c>
      <c r="R39" s="208"/>
      <c r="S39" s="208"/>
    </row>
    <row r="40" spans="1:20" ht="25.5" hidden="1" x14ac:dyDescent="0.2">
      <c r="A40" s="23"/>
      <c r="B40" s="23"/>
      <c r="C40" s="597"/>
      <c r="D40" s="28">
        <v>6</v>
      </c>
      <c r="E40" s="308" t="s">
        <v>160</v>
      </c>
      <c r="F40" s="30" t="s">
        <v>161</v>
      </c>
      <c r="G40" s="341" t="e">
        <f>_6.1_Ökologische</f>
        <v>#REF!</v>
      </c>
      <c r="H40" s="342" t="e">
        <f>_6.1_Ökologische</f>
        <v>#REF!</v>
      </c>
      <c r="I40" s="598" t="e">
        <f>IF(OR(H40="",H42="",H43=""),"",H40+H42+H43)</f>
        <v>#REF!</v>
      </c>
      <c r="J40" s="31"/>
      <c r="K40" s="32"/>
      <c r="L40" s="217"/>
      <c r="M40" s="216"/>
      <c r="N40" s="214"/>
      <c r="O40" s="214">
        <v>0</v>
      </c>
      <c r="P40" s="214">
        <v>0.5</v>
      </c>
      <c r="Q40" s="214"/>
      <c r="R40" s="208"/>
      <c r="S40" s="208"/>
    </row>
    <row r="41" spans="1:20" ht="25.5" hidden="1" x14ac:dyDescent="0.2">
      <c r="A41" s="23"/>
      <c r="B41" s="23"/>
      <c r="C41" s="597"/>
      <c r="D41" s="38"/>
      <c r="E41" s="309"/>
      <c r="F41" s="40" t="s">
        <v>87</v>
      </c>
      <c r="G41" s="330"/>
      <c r="H41" s="335"/>
      <c r="I41" s="607"/>
      <c r="J41" s="41"/>
      <c r="K41" s="42"/>
      <c r="L41" s="215"/>
      <c r="M41" s="216"/>
      <c r="N41" s="214"/>
      <c r="O41" s="214"/>
      <c r="P41" s="214"/>
      <c r="Q41" s="214"/>
      <c r="R41" s="208"/>
      <c r="S41" s="208"/>
      <c r="T41" s="343">
        <f>-0.08*0.4</f>
        <v>-3.2000000000000001E-2</v>
      </c>
    </row>
    <row r="42" spans="1:20" ht="17.100000000000001" hidden="1" customHeight="1" x14ac:dyDescent="0.2">
      <c r="A42" s="23"/>
      <c r="B42" s="23"/>
      <c r="C42" s="597"/>
      <c r="D42" s="38"/>
      <c r="E42" s="309"/>
      <c r="F42" s="40" t="s">
        <v>40</v>
      </c>
      <c r="G42" s="341" t="e">
        <f>_6.2_A_Materialeffizienz</f>
        <v>#REF!</v>
      </c>
      <c r="H42" s="342" t="e">
        <f>_6.2_A_Materialeffizienz</f>
        <v>#REF!</v>
      </c>
      <c r="I42" s="607"/>
      <c r="J42" s="31"/>
      <c r="K42" s="32"/>
      <c r="L42" s="218"/>
      <c r="M42" s="216"/>
      <c r="N42" s="214">
        <v>-0.25</v>
      </c>
      <c r="O42" s="214">
        <v>0</v>
      </c>
      <c r="P42" s="214">
        <v>0.125</v>
      </c>
      <c r="Q42" s="219">
        <v>0.25</v>
      </c>
      <c r="R42" s="208"/>
      <c r="S42" s="208"/>
      <c r="T42" s="343">
        <f>0.13*0.4</f>
        <v>5.2000000000000005E-2</v>
      </c>
    </row>
    <row r="43" spans="1:20" ht="17.100000000000001" hidden="1" customHeight="1" x14ac:dyDescent="0.2">
      <c r="A43" s="23"/>
      <c r="B43" s="23"/>
      <c r="C43" s="597"/>
      <c r="D43" s="43"/>
      <c r="E43" s="313"/>
      <c r="F43" s="40" t="s">
        <v>41</v>
      </c>
      <c r="G43" s="341" t="e">
        <f>_6.2_B_Umweltfreundlichkeit</f>
        <v>#REF!</v>
      </c>
      <c r="H43" s="342" t="e">
        <f>_6.2_B_Umweltfreundlichkeit</f>
        <v>#REF!</v>
      </c>
      <c r="I43" s="599"/>
      <c r="J43" s="31"/>
      <c r="K43" s="32"/>
      <c r="L43" s="218" t="s">
        <v>162</v>
      </c>
      <c r="M43" s="216"/>
      <c r="N43" s="214">
        <v>-0.25</v>
      </c>
      <c r="O43" s="214">
        <v>0</v>
      </c>
      <c r="P43" s="214">
        <v>0.25</v>
      </c>
      <c r="Q43" s="214"/>
      <c r="R43" s="208"/>
      <c r="S43" s="208"/>
    </row>
    <row r="44" spans="1:20" ht="17.100000000000001" hidden="1" customHeight="1" x14ac:dyDescent="0.2">
      <c r="A44" s="23"/>
      <c r="B44" s="23"/>
      <c r="C44" s="23"/>
      <c r="D44" s="44"/>
      <c r="E44" s="45"/>
      <c r="F44" s="640" t="s">
        <v>232</v>
      </c>
      <c r="G44" s="641"/>
      <c r="H44" s="647"/>
      <c r="I44" s="344" t="e">
        <f t="array" ref="I44">IF(OR(I31="",I33="",I35:I37="",I40=""),"",AVERAGE(I31:I40))</f>
        <v>#REF!</v>
      </c>
      <c r="J44" s="46"/>
      <c r="K44" s="47"/>
      <c r="L44" s="345">
        <v>0</v>
      </c>
      <c r="M44" s="216"/>
      <c r="N44" s="214"/>
      <c r="O44" s="214"/>
      <c r="P44" s="214"/>
      <c r="Q44" s="214"/>
      <c r="R44" s="208"/>
      <c r="S44" s="208"/>
    </row>
    <row r="45" spans="1:20" hidden="1" x14ac:dyDescent="0.2">
      <c r="A45" s="23"/>
      <c r="B45" s="23"/>
      <c r="C45" s="23"/>
      <c r="D45" s="44"/>
      <c r="E45" s="45"/>
      <c r="F45" s="45"/>
      <c r="G45" s="45"/>
      <c r="H45" s="45"/>
      <c r="I45" s="101"/>
      <c r="J45" s="46"/>
      <c r="K45" s="47"/>
      <c r="L45" s="31"/>
      <c r="M45" s="216"/>
      <c r="N45" s="214"/>
      <c r="O45" s="214"/>
      <c r="P45" s="214"/>
      <c r="Q45" s="214"/>
      <c r="R45" s="208"/>
      <c r="S45" s="208"/>
    </row>
    <row r="46" spans="1:20" ht="30.75" hidden="1" customHeight="1" x14ac:dyDescent="0.2">
      <c r="A46" s="23"/>
      <c r="B46" s="23"/>
      <c r="D46" s="48" t="s">
        <v>163</v>
      </c>
      <c r="E46" s="45"/>
      <c r="F46" s="317"/>
      <c r="G46" s="317"/>
      <c r="H46" s="317"/>
      <c r="I46" s="101"/>
      <c r="J46" s="608" t="str">
        <f>J28</f>
        <v>Die Angabe des Antragstellers im Formular Zielbeiträge zu der (Teil-)Frage ist plausibel und wurde übernommen.</v>
      </c>
      <c r="K46" s="609"/>
      <c r="L46" s="31"/>
      <c r="M46" s="216"/>
      <c r="N46" s="214"/>
      <c r="O46" s="214"/>
      <c r="P46" s="214"/>
      <c r="Q46" s="214"/>
      <c r="R46" s="208"/>
      <c r="S46" s="208"/>
      <c r="T46" s="220"/>
    </row>
    <row r="47" spans="1:20" ht="12.75" customHeight="1" x14ac:dyDescent="0.2">
      <c r="A47" s="23"/>
      <c r="B47" s="23"/>
      <c r="D47" s="327">
        <v>1</v>
      </c>
      <c r="E47" s="327">
        <v>2</v>
      </c>
      <c r="F47" s="613">
        <v>3</v>
      </c>
      <c r="G47" s="614"/>
      <c r="H47" s="327">
        <v>4</v>
      </c>
      <c r="I47" s="327">
        <v>5</v>
      </c>
      <c r="J47" s="310"/>
      <c r="K47" s="311"/>
      <c r="L47" s="31"/>
      <c r="M47" s="216"/>
      <c r="N47" s="214"/>
      <c r="O47" s="214"/>
      <c r="P47" s="214"/>
      <c r="Q47" s="214"/>
      <c r="R47" s="208"/>
      <c r="S47" s="208"/>
      <c r="T47" s="220"/>
    </row>
    <row r="48" spans="1:20" ht="69.75" customHeight="1" x14ac:dyDescent="0.2">
      <c r="A48" s="23"/>
      <c r="B48" s="23"/>
      <c r="C48" s="20"/>
      <c r="D48" s="315" t="s">
        <v>145</v>
      </c>
      <c r="E48" s="24" t="s">
        <v>146</v>
      </c>
      <c r="F48" s="615" t="s">
        <v>147</v>
      </c>
      <c r="G48" s="616"/>
      <c r="H48" s="328" t="s">
        <v>295</v>
      </c>
      <c r="I48" s="328" t="s">
        <v>148</v>
      </c>
      <c r="J48" s="346" t="str">
        <f>J30</f>
        <v>Ja / Nein</v>
      </c>
      <c r="K48" s="347" t="str">
        <f>K30</f>
        <v>Wenn nein, bitte hier erläutern</v>
      </c>
      <c r="L48" s="31"/>
      <c r="M48" s="216"/>
      <c r="N48" s="214"/>
      <c r="O48" s="214"/>
      <c r="P48" s="214"/>
      <c r="Q48" s="214"/>
      <c r="R48" s="208"/>
      <c r="S48" s="208"/>
    </row>
    <row r="49" spans="1:21" s="224" customFormat="1" ht="17.100000000000001" customHeight="1" x14ac:dyDescent="0.2">
      <c r="A49" s="23"/>
      <c r="B49" s="23"/>
      <c r="C49" s="597"/>
      <c r="D49" s="24">
        <v>1</v>
      </c>
      <c r="E49" s="315" t="s">
        <v>233</v>
      </c>
      <c r="F49" s="617" t="s">
        <v>324</v>
      </c>
      <c r="G49" s="616"/>
      <c r="H49" s="338" t="str">
        <f>_7_Transportaufkommen</f>
        <v/>
      </c>
      <c r="I49" s="340" t="str">
        <f>IF(H49="","",H49)</f>
        <v/>
      </c>
      <c r="J49" s="31"/>
      <c r="K49" s="32"/>
      <c r="L49" s="215"/>
      <c r="M49" s="221"/>
      <c r="N49" s="221">
        <v>-1</v>
      </c>
      <c r="O49" s="222">
        <v>0</v>
      </c>
      <c r="P49" s="222">
        <v>0.5</v>
      </c>
      <c r="Q49" s="222">
        <v>1</v>
      </c>
      <c r="R49" s="67"/>
      <c r="S49" s="223"/>
    </row>
    <row r="50" spans="1:21" ht="54" customHeight="1" x14ac:dyDescent="0.2">
      <c r="A50" s="23"/>
      <c r="B50" s="23"/>
      <c r="C50" s="597"/>
      <c r="D50" s="610">
        <v>2</v>
      </c>
      <c r="E50" s="602" t="s">
        <v>164</v>
      </c>
      <c r="F50" s="617" t="s">
        <v>165</v>
      </c>
      <c r="G50" s="616"/>
      <c r="H50" s="338" t="str">
        <f>_8_Aufbau_Wissen</f>
        <v/>
      </c>
      <c r="I50" s="340" t="str">
        <f>IF(H50="","",H50)</f>
        <v/>
      </c>
      <c r="J50" s="50"/>
      <c r="K50" s="32"/>
      <c r="L50" s="31"/>
      <c r="M50" s="221"/>
      <c r="N50" s="222">
        <v>0</v>
      </c>
      <c r="O50" s="225">
        <v>0.25</v>
      </c>
      <c r="P50" s="221">
        <v>0.5</v>
      </c>
      <c r="Q50" s="222">
        <v>1</v>
      </c>
      <c r="R50" s="67"/>
      <c r="S50" s="208"/>
    </row>
    <row r="51" spans="1:21" ht="17.100000000000001" hidden="1" customHeight="1" x14ac:dyDescent="0.2">
      <c r="A51" s="23"/>
      <c r="B51" s="23"/>
      <c r="C51" s="597"/>
      <c r="D51" s="611"/>
      <c r="E51" s="612"/>
      <c r="F51" s="617" t="s">
        <v>166</v>
      </c>
      <c r="G51" s="616"/>
      <c r="H51" s="338"/>
      <c r="I51" s="51"/>
      <c r="J51" s="50"/>
      <c r="K51" s="32"/>
      <c r="L51" s="31"/>
      <c r="M51" s="221">
        <v>1</v>
      </c>
      <c r="N51" s="222">
        <v>2</v>
      </c>
      <c r="O51" s="226">
        <v>3</v>
      </c>
      <c r="P51" s="221">
        <v>4</v>
      </c>
      <c r="Q51" s="222">
        <v>5</v>
      </c>
      <c r="R51" s="67">
        <v>6</v>
      </c>
      <c r="S51" s="208">
        <v>7</v>
      </c>
      <c r="T51" s="5">
        <v>8</v>
      </c>
      <c r="U51" s="5">
        <v>9</v>
      </c>
    </row>
    <row r="52" spans="1:21" ht="27" customHeight="1" x14ac:dyDescent="0.2">
      <c r="A52" s="23"/>
      <c r="B52" s="23"/>
      <c r="C52" s="597"/>
      <c r="D52" s="24">
        <v>3</v>
      </c>
      <c r="E52" s="315" t="s">
        <v>167</v>
      </c>
      <c r="F52" s="617" t="s">
        <v>168</v>
      </c>
      <c r="G52" s="616"/>
      <c r="H52" s="338" t="str">
        <f>_9_UmweltfreundlicheBeschaffung</f>
        <v/>
      </c>
      <c r="I52" s="340" t="str">
        <f>IF(H52="","",H52)</f>
        <v/>
      </c>
      <c r="J52" s="50"/>
      <c r="K52" s="32"/>
      <c r="L52" s="213"/>
      <c r="M52" s="221"/>
      <c r="N52" s="214"/>
      <c r="O52" s="222">
        <v>0</v>
      </c>
      <c r="P52" s="222">
        <v>1</v>
      </c>
      <c r="Q52" s="214"/>
      <c r="R52" s="67"/>
      <c r="S52" s="208"/>
    </row>
    <row r="53" spans="1:21" ht="66" customHeight="1" x14ac:dyDescent="0.2">
      <c r="A53" s="23"/>
      <c r="B53" s="23"/>
      <c r="C53" s="597"/>
      <c r="D53" s="312">
        <v>4</v>
      </c>
      <c r="E53" s="103" t="s">
        <v>236</v>
      </c>
      <c r="F53" s="617" t="s">
        <v>240</v>
      </c>
      <c r="G53" s="616"/>
      <c r="H53" s="373" t="str">
        <f>_10_UmweltwirkungAnstoßen</f>
        <v/>
      </c>
      <c r="I53" s="340" t="str">
        <f>IF(H53="","",H53)</f>
        <v/>
      </c>
      <c r="J53" s="50"/>
      <c r="K53" s="32"/>
      <c r="L53" s="213"/>
      <c r="M53" s="221"/>
      <c r="N53" s="222">
        <v>-1</v>
      </c>
      <c r="O53" s="222">
        <v>0</v>
      </c>
      <c r="P53" s="221">
        <v>0.5</v>
      </c>
      <c r="Q53" s="222">
        <v>1</v>
      </c>
      <c r="R53" s="67"/>
      <c r="S53" s="208"/>
    </row>
    <row r="54" spans="1:21" ht="30" customHeight="1" x14ac:dyDescent="0.2">
      <c r="A54" s="23"/>
      <c r="B54" s="23"/>
      <c r="C54" s="597"/>
      <c r="D54" s="314">
        <v>5</v>
      </c>
      <c r="E54" s="602" t="s">
        <v>253</v>
      </c>
      <c r="F54" s="618" t="s">
        <v>254</v>
      </c>
      <c r="G54" s="619"/>
      <c r="H54" s="348" t="str">
        <f>_11_Indirekte_Wirkungen_Keine</f>
        <v/>
      </c>
      <c r="I54" s="604" t="str">
        <f>IF(AND(H54="x",OR(H55&lt;&gt;"",H56&lt;&gt;"")),"Bitte korrigieren: Unzulässige Kombination von Angaben.",IF(H54="x",0,IF(AND(H55="",H56=""),"",SUM(H55:H56))))</f>
        <v/>
      </c>
      <c r="J54" s="31"/>
      <c r="K54" s="32"/>
      <c r="L54" s="218"/>
      <c r="M54" s="221"/>
      <c r="N54" s="227" t="s">
        <v>169</v>
      </c>
      <c r="O54" s="228" t="s">
        <v>170</v>
      </c>
      <c r="P54" s="229"/>
      <c r="Q54" s="221"/>
      <c r="R54" s="230"/>
      <c r="S54" s="208"/>
    </row>
    <row r="55" spans="1:21" ht="30" customHeight="1" x14ac:dyDescent="0.2">
      <c r="A55" s="23"/>
      <c r="B55" s="23"/>
      <c r="C55" s="597"/>
      <c r="D55" s="52"/>
      <c r="E55" s="603"/>
      <c r="F55" s="620" t="s">
        <v>255</v>
      </c>
      <c r="G55" s="619"/>
      <c r="H55" s="348" t="str">
        <f>_11_Indirekte_Wirkungen_Negativ</f>
        <v/>
      </c>
      <c r="I55" s="605"/>
      <c r="J55" s="31"/>
      <c r="K55" s="32"/>
      <c r="L55" s="31"/>
      <c r="M55" s="214"/>
      <c r="N55" s="227" t="s">
        <v>171</v>
      </c>
      <c r="O55" s="231">
        <v>-1</v>
      </c>
      <c r="P55" s="229">
        <v>-0.5</v>
      </c>
      <c r="Q55" s="214"/>
      <c r="R55" s="67"/>
      <c r="S55" s="208"/>
    </row>
    <row r="56" spans="1:21" ht="30" customHeight="1" x14ac:dyDescent="0.2">
      <c r="A56" s="23"/>
      <c r="B56" s="23"/>
      <c r="C56" s="597"/>
      <c r="D56" s="55"/>
      <c r="E56" s="612"/>
      <c r="F56" s="620" t="s">
        <v>256</v>
      </c>
      <c r="G56" s="619"/>
      <c r="H56" s="349" t="str">
        <f>_11_Indirekte_Wirkungen_Positiv</f>
        <v/>
      </c>
      <c r="I56" s="605"/>
      <c r="J56" s="31"/>
      <c r="K56" s="32"/>
      <c r="L56" s="49" t="s">
        <v>172</v>
      </c>
      <c r="M56" s="214"/>
      <c r="N56" s="231" t="s">
        <v>173</v>
      </c>
      <c r="O56" s="232">
        <v>0.5</v>
      </c>
      <c r="P56" s="231">
        <v>1</v>
      </c>
      <c r="Q56" s="214"/>
      <c r="R56" s="67"/>
      <c r="S56" s="208"/>
    </row>
    <row r="57" spans="1:21" ht="17.100000000000001" hidden="1" customHeight="1" x14ac:dyDescent="0.2">
      <c r="A57" s="23"/>
      <c r="B57" s="23"/>
      <c r="C57" s="307"/>
      <c r="D57" s="52"/>
      <c r="E57" s="309"/>
      <c r="F57" s="53" t="s">
        <v>174</v>
      </c>
      <c r="G57" s="9"/>
      <c r="H57" s="350"/>
      <c r="I57" s="54"/>
      <c r="J57" s="46"/>
      <c r="K57" s="47"/>
      <c r="L57" s="49"/>
      <c r="M57" s="214"/>
      <c r="N57" s="231"/>
      <c r="O57" s="232"/>
      <c r="P57" s="231"/>
      <c r="Q57" s="214"/>
      <c r="R57" s="67"/>
      <c r="S57" s="208"/>
    </row>
    <row r="58" spans="1:21" ht="17.100000000000001" hidden="1" customHeight="1" x14ac:dyDescent="0.2">
      <c r="A58" s="23"/>
      <c r="B58" s="23"/>
      <c r="C58" s="307"/>
      <c r="D58" s="55"/>
      <c r="E58" s="313"/>
      <c r="F58" s="316" t="s">
        <v>175</v>
      </c>
      <c r="G58" s="331"/>
      <c r="H58" s="350"/>
      <c r="I58" s="56"/>
      <c r="J58" s="46"/>
      <c r="K58" s="47"/>
      <c r="L58" s="49"/>
      <c r="M58" s="214"/>
      <c r="N58" s="231"/>
      <c r="O58" s="232"/>
      <c r="P58" s="231"/>
      <c r="Q58" s="214"/>
      <c r="R58" s="67"/>
      <c r="S58" s="208"/>
    </row>
    <row r="59" spans="1:21" ht="15" customHeight="1" x14ac:dyDescent="0.2">
      <c r="A59" s="23"/>
      <c r="B59" s="23"/>
      <c r="C59" s="23"/>
      <c r="D59" s="20"/>
      <c r="E59" s="45"/>
      <c r="F59" s="623" t="s">
        <v>231</v>
      </c>
      <c r="G59" s="623"/>
      <c r="H59" s="623"/>
      <c r="I59" s="344" t="str">
        <f t="array" ref="I59">IF(OR(I49:I50="",I52:I54="",I54="Bitte korrigieren: Unzulässige Kombination von Angaben."),"",AVERAGE(I49,I50,I52,I53,I54))</f>
        <v/>
      </c>
      <c r="J59" s="57"/>
      <c r="K59" s="57"/>
      <c r="L59" s="345">
        <v>1</v>
      </c>
      <c r="M59" s="214"/>
      <c r="N59" s="231"/>
      <c r="O59" s="232"/>
      <c r="P59" s="231"/>
      <c r="Q59" s="214"/>
      <c r="R59" s="67"/>
      <c r="S59" s="208"/>
    </row>
    <row r="60" spans="1:21" ht="15" customHeight="1" x14ac:dyDescent="0.2">
      <c r="A60" s="23"/>
      <c r="B60" s="23"/>
      <c r="C60" s="23"/>
      <c r="D60" s="20"/>
      <c r="E60" s="45"/>
      <c r="F60" s="59"/>
      <c r="G60" s="59"/>
      <c r="H60" s="60"/>
      <c r="I60" s="102"/>
      <c r="J60" s="61"/>
      <c r="K60" s="61"/>
      <c r="L60" s="46"/>
      <c r="M60" s="208"/>
      <c r="N60" s="233"/>
      <c r="O60" s="230"/>
      <c r="P60" s="67"/>
      <c r="Q60" s="67"/>
      <c r="R60" s="67"/>
      <c r="S60" s="208"/>
    </row>
    <row r="61" spans="1:21" ht="27.75" customHeight="1" x14ac:dyDescent="0.2">
      <c r="A61" s="23"/>
      <c r="B61" s="23"/>
      <c r="D61" s="122" t="s">
        <v>246</v>
      </c>
      <c r="E61" s="45"/>
      <c r="F61" s="59"/>
      <c r="G61" s="59"/>
      <c r="H61" s="60"/>
      <c r="I61" s="102"/>
      <c r="J61" s="61"/>
      <c r="K61" s="61"/>
      <c r="L61" s="46"/>
      <c r="M61" s="208"/>
      <c r="N61" s="233"/>
      <c r="O61" s="230"/>
      <c r="P61" s="67"/>
      <c r="Q61" s="67"/>
      <c r="R61" s="67"/>
      <c r="S61" s="208"/>
    </row>
    <row r="62" spans="1:21" ht="13.5" hidden="1" customHeight="1" x14ac:dyDescent="0.2">
      <c r="A62" s="23"/>
      <c r="B62" s="23"/>
      <c r="C62" s="23"/>
      <c r="D62" s="20"/>
      <c r="E62" s="45"/>
      <c r="F62" s="62"/>
      <c r="G62" s="62"/>
      <c r="H62" s="63" t="s">
        <v>176</v>
      </c>
      <c r="I62" s="351" t="str">
        <f>IF(I20="","",VLOOKUP(I20,Gewichtungsfaktoren!A5:E16,5,FALSE))</f>
        <v>0:100</v>
      </c>
      <c r="J62" s="61"/>
      <c r="K62" s="61"/>
      <c r="L62" s="46"/>
      <c r="M62" s="208"/>
      <c r="N62" s="233"/>
      <c r="O62" s="230"/>
      <c r="P62" s="67"/>
      <c r="Q62" s="67"/>
      <c r="R62" s="67"/>
      <c r="S62" s="208"/>
    </row>
    <row r="63" spans="1:21" s="238" customFormat="1" ht="16.5" customHeight="1" x14ac:dyDescent="0.2">
      <c r="A63" s="62"/>
      <c r="B63" s="62"/>
      <c r="C63" s="62"/>
      <c r="D63" s="62"/>
      <c r="E63" s="62"/>
      <c r="F63" s="62"/>
      <c r="G63" s="62"/>
      <c r="H63" s="63" t="s">
        <v>296</v>
      </c>
      <c r="I63" s="344" t="str">
        <f>IF(I59="","",ROUND(I59,2))</f>
        <v/>
      </c>
      <c r="J63" s="57"/>
      <c r="K63" s="57"/>
      <c r="L63" s="234" t="s">
        <v>177</v>
      </c>
      <c r="M63" s="207"/>
      <c r="N63" s="235"/>
      <c r="O63" s="236"/>
      <c r="P63" s="237"/>
      <c r="Q63" s="67"/>
      <c r="R63" s="207"/>
      <c r="S63" s="207"/>
    </row>
    <row r="64" spans="1:21" s="238" customFormat="1" ht="25.5" customHeight="1" x14ac:dyDescent="0.2">
      <c r="A64" s="62"/>
      <c r="B64" s="62"/>
      <c r="C64" s="62"/>
      <c r="D64" s="62"/>
      <c r="E64" s="62"/>
      <c r="F64" s="62"/>
      <c r="G64" s="62"/>
      <c r="H64" s="65" t="s">
        <v>178</v>
      </c>
      <c r="I64" s="352" t="str">
        <f>IF(I63="","Angaben fehlen",IF(I63&gt;0,"Positiv",(IF(I63=0,"Neutral","Negativ"))))</f>
        <v>Angaben fehlen</v>
      </c>
      <c r="J64" s="57"/>
      <c r="K64" s="57"/>
      <c r="L64" s="57"/>
      <c r="M64" s="207"/>
      <c r="N64" s="207"/>
      <c r="O64" s="207"/>
      <c r="P64" s="207"/>
      <c r="Q64" s="207"/>
      <c r="R64" s="207"/>
      <c r="S64" s="207"/>
    </row>
    <row r="65" spans="1:19" s="238" customFormat="1" ht="26.25" customHeight="1" x14ac:dyDescent="0.2">
      <c r="A65" s="62"/>
      <c r="B65" s="62"/>
      <c r="C65" s="62"/>
      <c r="D65" s="99"/>
      <c r="E65" s="62"/>
      <c r="F65" s="62"/>
      <c r="G65" s="62"/>
      <c r="H65" s="62"/>
      <c r="I65" s="352" t="str">
        <f t="array" ref="I65">IF(I64="Angaben Fehlen","",IF(OR(I64="Negativ",I64="Neutral"),"Nicht Förderfähig","Förderfähig"))</f>
        <v/>
      </c>
      <c r="J65" s="57"/>
      <c r="K65" s="57"/>
      <c r="L65" s="57"/>
      <c r="M65" s="207"/>
      <c r="N65" s="207"/>
      <c r="O65" s="207"/>
      <c r="P65" s="207"/>
      <c r="Q65" s="207"/>
      <c r="R65" s="207"/>
      <c r="S65" s="207"/>
    </row>
    <row r="66" spans="1:19" x14ac:dyDescent="0.2">
      <c r="A66" s="23"/>
      <c r="B66" s="23"/>
      <c r="C66" s="23"/>
      <c r="D66" s="22"/>
      <c r="E66" s="22"/>
      <c r="F66" s="23"/>
      <c r="G66" s="23"/>
      <c r="H66" s="23"/>
      <c r="I66" s="62"/>
      <c r="J66" s="66"/>
      <c r="K66" s="66"/>
      <c r="L66" s="66"/>
      <c r="M66" s="207"/>
      <c r="N66" s="207"/>
      <c r="O66" s="207"/>
      <c r="P66" s="208"/>
      <c r="Q66" s="208"/>
      <c r="R66" s="208"/>
      <c r="S66" s="208"/>
    </row>
    <row r="67" spans="1:19" x14ac:dyDescent="0.2">
      <c r="A67" s="17"/>
      <c r="B67" s="17"/>
      <c r="C67" s="17"/>
      <c r="D67" s="58"/>
      <c r="E67" s="58"/>
      <c r="F67" s="17"/>
      <c r="G67" s="17"/>
      <c r="H67" s="17"/>
      <c r="I67" s="17"/>
      <c r="J67" s="67"/>
      <c r="K67" s="67"/>
      <c r="L67" s="67"/>
      <c r="M67" s="207"/>
      <c r="N67" s="207"/>
      <c r="O67" s="207"/>
      <c r="P67" s="208"/>
      <c r="Q67" s="208"/>
      <c r="R67" s="208"/>
      <c r="S67" s="208"/>
    </row>
    <row r="68" spans="1:19" ht="29.25" customHeight="1" x14ac:dyDescent="0.2">
      <c r="A68" s="84" t="s">
        <v>243</v>
      </c>
      <c r="B68" s="20"/>
      <c r="C68" s="20"/>
      <c r="D68" s="22"/>
      <c r="E68" s="22"/>
      <c r="F68" s="23"/>
      <c r="G68" s="23"/>
      <c r="H68" s="23"/>
      <c r="I68" s="23"/>
      <c r="J68" s="608" t="str">
        <f>J28</f>
        <v>Die Angabe des Antragstellers im Formular Zielbeiträge zu der (Teil-)Frage ist plausibel und wurde übernommen.</v>
      </c>
      <c r="K68" s="609"/>
      <c r="L68" s="208"/>
      <c r="M68" s="207"/>
      <c r="N68" s="207"/>
      <c r="O68" s="207"/>
      <c r="P68" s="208"/>
      <c r="Q68" s="208"/>
      <c r="R68" s="208"/>
      <c r="S68" s="208"/>
    </row>
    <row r="69" spans="1:19" ht="14.25" customHeight="1" x14ac:dyDescent="0.2">
      <c r="A69" s="84"/>
      <c r="B69" s="20"/>
      <c r="C69" s="20"/>
      <c r="D69" s="327">
        <v>1</v>
      </c>
      <c r="E69" s="642">
        <v>2</v>
      </c>
      <c r="F69" s="481"/>
      <c r="G69" s="481"/>
      <c r="H69" s="619"/>
      <c r="I69" s="327">
        <v>3</v>
      </c>
      <c r="J69" s="310"/>
      <c r="K69" s="311"/>
      <c r="L69" s="208"/>
      <c r="M69" s="207"/>
      <c r="N69" s="207"/>
      <c r="O69" s="207"/>
      <c r="P69" s="208"/>
      <c r="Q69" s="208"/>
      <c r="R69" s="208"/>
      <c r="S69" s="208"/>
    </row>
    <row r="70" spans="1:19" ht="37.5" customHeight="1" x14ac:dyDescent="0.2">
      <c r="A70" s="17"/>
      <c r="B70" s="20"/>
      <c r="C70" s="20"/>
      <c r="D70" s="97" t="s">
        <v>179</v>
      </c>
      <c r="E70" s="640" t="s">
        <v>180</v>
      </c>
      <c r="F70" s="481"/>
      <c r="G70" s="481"/>
      <c r="H70" s="619"/>
      <c r="I70" s="328" t="s">
        <v>230</v>
      </c>
      <c r="J70" s="353" t="str">
        <f>J48</f>
        <v>Ja / Nein</v>
      </c>
      <c r="K70" s="347" t="str">
        <f>K48</f>
        <v>Wenn nein, bitte hier erläutern</v>
      </c>
      <c r="L70" s="86"/>
      <c r="M70" s="207"/>
      <c r="N70" s="207"/>
      <c r="O70" s="207"/>
      <c r="P70" s="208"/>
      <c r="Q70" s="208"/>
      <c r="R70" s="208"/>
      <c r="S70" s="208"/>
    </row>
    <row r="71" spans="1:19" x14ac:dyDescent="0.2">
      <c r="A71" s="23"/>
      <c r="B71" s="23"/>
      <c r="C71" s="23"/>
      <c r="D71" s="314" t="s">
        <v>181</v>
      </c>
      <c r="E71" s="626" t="s">
        <v>328</v>
      </c>
      <c r="F71" s="627"/>
      <c r="G71" s="627"/>
      <c r="H71" s="643"/>
      <c r="I71" s="621" t="str">
        <f>_B.1.1_Gesetz</f>
        <v/>
      </c>
      <c r="J71" s="31"/>
      <c r="K71" s="69"/>
      <c r="L71" s="83"/>
      <c r="M71" s="207"/>
      <c r="N71" s="239" t="s">
        <v>46</v>
      </c>
      <c r="O71" s="239" t="s">
        <v>45</v>
      </c>
      <c r="P71" s="208"/>
      <c r="Q71" s="208"/>
      <c r="R71" s="208"/>
      <c r="S71" s="208"/>
    </row>
    <row r="72" spans="1:19" ht="17.25" customHeight="1" x14ac:dyDescent="0.2">
      <c r="A72" s="23"/>
      <c r="B72" s="23"/>
      <c r="C72" s="23"/>
      <c r="D72" s="70"/>
      <c r="E72" s="644"/>
      <c r="F72" s="645"/>
      <c r="G72" s="645"/>
      <c r="H72" s="646"/>
      <c r="I72" s="622"/>
      <c r="J72" s="71"/>
      <c r="K72" s="72"/>
      <c r="L72" s="83"/>
      <c r="M72" s="207"/>
      <c r="N72" s="239"/>
      <c r="O72" s="239"/>
      <c r="P72" s="208"/>
      <c r="Q72" s="208"/>
      <c r="R72" s="208"/>
      <c r="S72" s="208"/>
    </row>
    <row r="73" spans="1:19" ht="16.5" customHeight="1" x14ac:dyDescent="0.2">
      <c r="A73" s="23"/>
      <c r="B73" s="23"/>
      <c r="C73" s="23"/>
      <c r="D73" s="73" t="s">
        <v>182</v>
      </c>
      <c r="E73" s="74"/>
      <c r="F73" s="74"/>
      <c r="G73" s="74"/>
      <c r="H73" s="98"/>
      <c r="I73" s="336"/>
      <c r="J73" s="75"/>
      <c r="K73" s="76"/>
      <c r="L73" s="83"/>
      <c r="M73" s="207"/>
      <c r="N73" s="239"/>
      <c r="O73" s="239"/>
      <c r="P73" s="208"/>
      <c r="Q73" s="208"/>
      <c r="R73" s="208"/>
      <c r="S73" s="208"/>
    </row>
    <row r="74" spans="1:19" ht="17.25" customHeight="1" x14ac:dyDescent="0.2">
      <c r="A74" s="23"/>
      <c r="B74" s="23"/>
      <c r="C74" s="23"/>
      <c r="D74" s="24" t="s">
        <v>92</v>
      </c>
      <c r="E74" s="615" t="s">
        <v>297</v>
      </c>
      <c r="F74" s="624"/>
      <c r="G74" s="625"/>
      <c r="H74" s="616"/>
      <c r="I74" s="354" t="str">
        <f>_B.1.2_Einbeziehung</f>
        <v/>
      </c>
      <c r="J74" s="77"/>
      <c r="K74" s="78"/>
      <c r="L74" s="83"/>
      <c r="M74" s="207"/>
      <c r="N74" s="239" t="s">
        <v>170</v>
      </c>
      <c r="O74" s="207"/>
      <c r="P74" s="208"/>
      <c r="Q74" s="208"/>
      <c r="R74" s="208"/>
      <c r="S74" s="208"/>
    </row>
    <row r="75" spans="1:19" ht="17.100000000000001" customHeight="1" x14ac:dyDescent="0.2">
      <c r="A75" s="23"/>
      <c r="B75" s="23"/>
      <c r="C75" s="23"/>
      <c r="D75" s="79" t="s">
        <v>105</v>
      </c>
      <c r="E75" s="615" t="s">
        <v>117</v>
      </c>
      <c r="F75" s="624"/>
      <c r="G75" s="625"/>
      <c r="H75" s="616"/>
      <c r="I75" s="338" t="str">
        <f>_B.1.3_Schulungen</f>
        <v/>
      </c>
      <c r="J75" s="80"/>
      <c r="K75" s="81"/>
      <c r="L75" s="83"/>
      <c r="M75" s="208"/>
      <c r="N75" s="208"/>
      <c r="O75" s="208"/>
      <c r="P75" s="208"/>
      <c r="Q75" s="208"/>
      <c r="R75" s="208"/>
      <c r="S75" s="208"/>
    </row>
    <row r="76" spans="1:19" ht="17.100000000000001" customHeight="1" x14ac:dyDescent="0.2">
      <c r="A76" s="23"/>
      <c r="B76" s="23"/>
      <c r="C76" s="23"/>
      <c r="D76" s="79" t="s">
        <v>55</v>
      </c>
      <c r="E76" s="615" t="s">
        <v>58</v>
      </c>
      <c r="F76" s="624"/>
      <c r="G76" s="625"/>
      <c r="H76" s="616"/>
      <c r="I76" s="338" t="str">
        <f>_B.1.4_Diversity</f>
        <v/>
      </c>
      <c r="J76" s="31"/>
      <c r="K76" s="69"/>
      <c r="L76" s="83"/>
      <c r="M76" s="208"/>
      <c r="N76" s="208"/>
      <c r="O76" s="208"/>
      <c r="P76" s="208"/>
      <c r="Q76" s="208"/>
      <c r="R76" s="208"/>
      <c r="S76" s="208"/>
    </row>
    <row r="77" spans="1:19" ht="17.100000000000001" customHeight="1" x14ac:dyDescent="0.2">
      <c r="A77" s="23"/>
      <c r="B77" s="23"/>
      <c r="C77" s="23"/>
      <c r="D77" s="79" t="s">
        <v>56</v>
      </c>
      <c r="E77" s="615" t="s">
        <v>183</v>
      </c>
      <c r="F77" s="624"/>
      <c r="G77" s="625"/>
      <c r="H77" s="616"/>
      <c r="I77" s="338" t="str">
        <f>_B.1.5_Sonstige</f>
        <v/>
      </c>
      <c r="J77" s="31"/>
      <c r="K77" s="69"/>
      <c r="L77" s="83"/>
      <c r="M77" s="208"/>
      <c r="N77" s="208"/>
      <c r="O77" s="208"/>
      <c r="P77" s="208"/>
      <c r="Q77" s="208"/>
      <c r="R77" s="208"/>
      <c r="S77" s="208"/>
    </row>
    <row r="78" spans="1:19" ht="17.100000000000001" customHeight="1" x14ac:dyDescent="0.2">
      <c r="A78" s="23"/>
      <c r="B78" s="23"/>
      <c r="C78" s="23"/>
      <c r="D78" s="79" t="s">
        <v>57</v>
      </c>
      <c r="E78" s="615" t="s">
        <v>184</v>
      </c>
      <c r="F78" s="624"/>
      <c r="G78" s="625"/>
      <c r="H78" s="616"/>
      <c r="I78" s="338" t="str">
        <f>_B.1.6_Weitere</f>
        <v/>
      </c>
      <c r="J78" s="31"/>
      <c r="K78" s="69"/>
      <c r="L78" s="83"/>
      <c r="M78" s="208"/>
      <c r="N78" s="208"/>
      <c r="O78" s="208"/>
      <c r="P78" s="208"/>
      <c r="Q78" s="208"/>
      <c r="R78" s="208"/>
      <c r="S78" s="208"/>
    </row>
    <row r="79" spans="1:19" ht="6" customHeight="1" x14ac:dyDescent="0.2">
      <c r="A79" s="23"/>
      <c r="B79" s="23"/>
      <c r="C79" s="23"/>
      <c r="D79" s="82"/>
      <c r="E79" s="45"/>
      <c r="F79" s="45"/>
      <c r="G79" s="45"/>
      <c r="H79" s="17"/>
      <c r="I79" s="85"/>
      <c r="J79" s="46"/>
      <c r="K79" s="83"/>
      <c r="L79" s="83"/>
      <c r="M79" s="208"/>
      <c r="N79" s="208"/>
      <c r="O79" s="208"/>
      <c r="P79" s="208"/>
      <c r="Q79" s="208"/>
      <c r="R79" s="208"/>
      <c r="S79" s="208"/>
    </row>
    <row r="80" spans="1:19" ht="15" customHeight="1" x14ac:dyDescent="0.2">
      <c r="A80" s="23"/>
      <c r="B80" s="23"/>
      <c r="D80" s="123" t="s">
        <v>245</v>
      </c>
      <c r="E80" s="45"/>
      <c r="F80" s="45"/>
      <c r="G80" s="45"/>
      <c r="H80" s="85"/>
      <c r="I80" s="23"/>
      <c r="J80" s="86"/>
      <c r="K80" s="86"/>
      <c r="L80" s="86"/>
      <c r="M80" s="208"/>
      <c r="N80" s="208"/>
      <c r="O80" s="208"/>
      <c r="P80" s="208"/>
      <c r="Q80" s="208"/>
      <c r="R80" s="208"/>
      <c r="S80" s="208"/>
    </row>
    <row r="81" spans="1:19" ht="18" customHeight="1" x14ac:dyDescent="0.2">
      <c r="A81" s="23"/>
      <c r="B81" s="23"/>
      <c r="C81" s="23"/>
      <c r="D81" s="58"/>
      <c r="E81" s="59"/>
      <c r="F81" s="17"/>
      <c r="G81" s="17"/>
      <c r="H81" s="63" t="s">
        <v>185</v>
      </c>
      <c r="I81" s="355" t="str">
        <f>IF(I82="Angaben fehlen","",SUM(COUNTIF(I74:I78,"x")))</f>
        <v/>
      </c>
      <c r="J81" s="83"/>
      <c r="K81" s="83"/>
      <c r="L81" s="83"/>
      <c r="M81" s="208"/>
      <c r="N81" s="208"/>
      <c r="O81" s="208"/>
      <c r="P81" s="208"/>
      <c r="Q81" s="208"/>
      <c r="R81" s="208"/>
      <c r="S81" s="208"/>
    </row>
    <row r="82" spans="1:19" ht="25.5" customHeight="1" x14ac:dyDescent="0.2">
      <c r="A82" s="23"/>
      <c r="B82" s="23"/>
      <c r="C82" s="23"/>
      <c r="D82" s="58"/>
      <c r="E82" s="59"/>
      <c r="F82" s="17"/>
      <c r="G82" s="17"/>
      <c r="H82" s="65" t="s">
        <v>186</v>
      </c>
      <c r="I82" s="352" t="str">
        <f t="array" ref="I82">IF(I71="","Angaben fehlen",IF(I71="Nein","Negativ",IF(AND(I71="Ja",I74:I78=""),"Neutral","Positiv")))</f>
        <v>Angaben fehlen</v>
      </c>
      <c r="J82" s="57"/>
      <c r="K82" s="57"/>
      <c r="L82" s="57"/>
      <c r="M82" s="208"/>
      <c r="N82" s="208"/>
      <c r="O82" s="208"/>
      <c r="P82" s="208"/>
      <c r="Q82" s="208"/>
      <c r="R82" s="208"/>
      <c r="S82" s="208"/>
    </row>
    <row r="83" spans="1:19" ht="31.5" customHeight="1" x14ac:dyDescent="0.2">
      <c r="A83" s="23"/>
      <c r="B83" s="87"/>
      <c r="C83" s="23"/>
      <c r="D83" s="22"/>
      <c r="E83" s="22"/>
      <c r="F83" s="17"/>
      <c r="G83" s="17"/>
      <c r="H83" s="17"/>
      <c r="I83" s="352" t="str">
        <f>IF(I82="Angaben Fehlen","",IF(I82="Negativ","Nicht förderfähig","Förderfähig"))</f>
        <v/>
      </c>
      <c r="J83" s="86"/>
      <c r="K83" s="86"/>
      <c r="L83" s="86"/>
      <c r="M83" s="208"/>
      <c r="N83" s="208"/>
      <c r="O83" s="208"/>
      <c r="P83" s="208"/>
      <c r="Q83" s="208"/>
      <c r="R83" s="208"/>
      <c r="S83" s="208"/>
    </row>
    <row r="84" spans="1:19" ht="15" customHeight="1" x14ac:dyDescent="0.2">
      <c r="A84" s="23"/>
      <c r="B84" s="23"/>
      <c r="C84" s="23"/>
      <c r="D84" s="22"/>
      <c r="E84" s="22"/>
      <c r="F84" s="17"/>
      <c r="G84" s="17"/>
      <c r="H84" s="17"/>
      <c r="I84" s="45"/>
      <c r="J84" s="86"/>
      <c r="K84" s="86"/>
      <c r="L84" s="86"/>
      <c r="M84" s="208"/>
      <c r="N84" s="208"/>
      <c r="O84" s="208"/>
      <c r="P84" s="208"/>
      <c r="Q84" s="208"/>
      <c r="R84" s="208"/>
      <c r="S84" s="208"/>
    </row>
    <row r="85" spans="1:19" ht="15" customHeight="1" x14ac:dyDescent="0.2">
      <c r="A85" s="23"/>
      <c r="B85" s="23"/>
      <c r="C85" s="23"/>
      <c r="D85" s="22"/>
      <c r="E85" s="22"/>
      <c r="F85" s="17"/>
      <c r="G85" s="17"/>
      <c r="H85" s="17"/>
      <c r="I85" s="45"/>
      <c r="J85" s="86"/>
      <c r="K85" s="86"/>
      <c r="L85" s="86"/>
      <c r="M85" s="208"/>
      <c r="N85" s="208"/>
      <c r="O85" s="208"/>
      <c r="P85" s="208"/>
      <c r="Q85" s="208"/>
      <c r="R85" s="208"/>
      <c r="S85" s="208"/>
    </row>
    <row r="86" spans="1:19" ht="28.5" customHeight="1" x14ac:dyDescent="0.2">
      <c r="A86" s="16" t="s">
        <v>244</v>
      </c>
      <c r="C86" s="20"/>
      <c r="D86" s="22"/>
      <c r="E86" s="22"/>
      <c r="F86" s="23"/>
      <c r="G86" s="23"/>
      <c r="H86" s="23"/>
      <c r="I86" s="23"/>
      <c r="J86" s="608" t="str">
        <f>J28</f>
        <v>Die Angabe des Antragstellers im Formular Zielbeiträge zu der (Teil-)Frage ist plausibel und wurde übernommen.</v>
      </c>
      <c r="K86" s="609"/>
      <c r="L86" s="86"/>
      <c r="M86" s="208"/>
      <c r="N86" s="208"/>
      <c r="O86" s="208"/>
      <c r="P86" s="208"/>
      <c r="Q86" s="208"/>
      <c r="R86" s="208"/>
      <c r="S86" s="208"/>
    </row>
    <row r="87" spans="1:19" ht="14.25" customHeight="1" x14ac:dyDescent="0.2">
      <c r="A87" s="16"/>
      <c r="C87" s="20"/>
      <c r="D87" s="327">
        <v>1</v>
      </c>
      <c r="E87" s="613">
        <v>2</v>
      </c>
      <c r="F87" s="625"/>
      <c r="G87" s="625"/>
      <c r="H87" s="616"/>
      <c r="I87" s="327">
        <v>3</v>
      </c>
      <c r="J87" s="310"/>
      <c r="K87" s="311"/>
      <c r="L87" s="86"/>
      <c r="M87" s="208"/>
      <c r="N87" s="208"/>
      <c r="O87" s="208"/>
      <c r="P87" s="208"/>
      <c r="Q87" s="208"/>
      <c r="R87" s="208"/>
      <c r="S87" s="208"/>
    </row>
    <row r="88" spans="1:19" ht="43.5" customHeight="1" x14ac:dyDescent="0.2">
      <c r="A88" s="17"/>
      <c r="B88" s="20"/>
      <c r="C88" s="20"/>
      <c r="D88" s="315" t="s">
        <v>179</v>
      </c>
      <c r="E88" s="615" t="s">
        <v>180</v>
      </c>
      <c r="F88" s="625"/>
      <c r="G88" s="625"/>
      <c r="H88" s="616"/>
      <c r="I88" s="328" t="s">
        <v>230</v>
      </c>
      <c r="J88" s="346" t="str">
        <f>J70</f>
        <v>Ja / Nein</v>
      </c>
      <c r="K88" s="346" t="str">
        <f>K70</f>
        <v>Wenn nein, bitte hier erläutern</v>
      </c>
      <c r="L88" s="86"/>
      <c r="M88" s="208"/>
      <c r="N88" s="208"/>
      <c r="O88" s="208"/>
      <c r="P88" s="208"/>
      <c r="Q88" s="208"/>
      <c r="R88" s="208"/>
      <c r="S88" s="208"/>
    </row>
    <row r="89" spans="1:19" x14ac:dyDescent="0.2">
      <c r="A89" s="23"/>
      <c r="B89" s="23"/>
      <c r="C89" s="23"/>
      <c r="D89" s="68" t="s">
        <v>187</v>
      </c>
      <c r="E89" s="626" t="s">
        <v>328</v>
      </c>
      <c r="F89" s="627"/>
      <c r="G89" s="628"/>
      <c r="H89" s="629"/>
      <c r="I89" s="621" t="str">
        <f>_B.2.1_Gesetz</f>
        <v/>
      </c>
      <c r="J89" s="77"/>
      <c r="K89" s="78"/>
      <c r="L89" s="83"/>
      <c r="M89" s="208"/>
      <c r="N89" s="208"/>
      <c r="O89" s="208"/>
      <c r="P89" s="208"/>
      <c r="Q89" s="208"/>
      <c r="R89" s="208"/>
      <c r="S89" s="208"/>
    </row>
    <row r="90" spans="1:19" ht="15.75" customHeight="1" x14ac:dyDescent="0.2">
      <c r="A90" s="23"/>
      <c r="B90" s="23"/>
      <c r="C90" s="23"/>
      <c r="D90" s="88"/>
      <c r="E90" s="630"/>
      <c r="F90" s="631"/>
      <c r="G90" s="631"/>
      <c r="H90" s="632"/>
      <c r="I90" s="622"/>
      <c r="J90" s="89"/>
      <c r="K90" s="90"/>
      <c r="L90" s="83"/>
      <c r="M90" s="208"/>
      <c r="N90" s="208"/>
      <c r="O90" s="208"/>
      <c r="P90" s="208"/>
      <c r="Q90" s="208"/>
      <c r="R90" s="208"/>
      <c r="S90" s="208"/>
    </row>
    <row r="91" spans="1:19" ht="19.5" customHeight="1" x14ac:dyDescent="0.2">
      <c r="A91" s="23"/>
      <c r="B91" s="23"/>
      <c r="C91" s="23"/>
      <c r="D91" s="73" t="s">
        <v>182</v>
      </c>
      <c r="E91" s="74"/>
      <c r="F91" s="74"/>
      <c r="G91" s="74"/>
      <c r="H91" s="19"/>
      <c r="I91" s="104"/>
      <c r="J91" s="89"/>
      <c r="K91" s="90"/>
      <c r="L91" s="83"/>
      <c r="M91" s="208"/>
      <c r="N91" s="208"/>
      <c r="O91" s="208"/>
      <c r="P91" s="208"/>
      <c r="Q91" s="208"/>
      <c r="R91" s="208"/>
      <c r="S91" s="208"/>
    </row>
    <row r="92" spans="1:19" ht="14.25" customHeight="1" x14ac:dyDescent="0.2">
      <c r="A92" s="23"/>
      <c r="B92" s="23"/>
      <c r="C92" s="23"/>
      <c r="D92" s="24" t="s">
        <v>94</v>
      </c>
      <c r="E92" s="615" t="s">
        <v>297</v>
      </c>
      <c r="F92" s="624"/>
      <c r="G92" s="624"/>
      <c r="H92" s="616"/>
      <c r="I92" s="338" t="str">
        <f>_B.2.2_Einbeziehung</f>
        <v/>
      </c>
      <c r="J92" s="80"/>
      <c r="K92" s="81"/>
      <c r="L92" s="83"/>
      <c r="M92" s="208"/>
      <c r="N92" s="208"/>
      <c r="O92" s="208"/>
      <c r="P92" s="208"/>
      <c r="Q92" s="208"/>
      <c r="R92" s="208"/>
      <c r="S92" s="208"/>
    </row>
    <row r="93" spans="1:19" ht="27" customHeight="1" x14ac:dyDescent="0.2">
      <c r="A93" s="23"/>
      <c r="B93" s="23"/>
      <c r="C93" s="23"/>
      <c r="D93" s="24" t="s">
        <v>106</v>
      </c>
      <c r="E93" s="640" t="s">
        <v>279</v>
      </c>
      <c r="F93" s="641"/>
      <c r="G93" s="641"/>
      <c r="H93" s="619"/>
      <c r="I93" s="338" t="str">
        <f>_B.2.3_Beteiligung</f>
        <v/>
      </c>
      <c r="J93" s="31"/>
      <c r="K93" s="69"/>
      <c r="L93" s="83"/>
      <c r="M93" s="208"/>
      <c r="N93" s="208"/>
      <c r="O93" s="208"/>
      <c r="P93" s="208"/>
      <c r="Q93" s="208"/>
      <c r="R93" s="208"/>
      <c r="S93" s="208"/>
    </row>
    <row r="94" spans="1:19" ht="41.25" customHeight="1" x14ac:dyDescent="0.2">
      <c r="A94" s="23"/>
      <c r="B94" s="23"/>
      <c r="C94" s="23"/>
      <c r="D94" s="24" t="s">
        <v>95</v>
      </c>
      <c r="E94" s="640" t="s">
        <v>280</v>
      </c>
      <c r="F94" s="641"/>
      <c r="G94" s="641"/>
      <c r="H94" s="619"/>
      <c r="I94" s="338" t="str">
        <f>_B.2.4_BeiBeteiligungDritter</f>
        <v/>
      </c>
      <c r="J94" s="31"/>
      <c r="K94" s="69"/>
      <c r="L94" s="83"/>
      <c r="M94" s="208"/>
      <c r="N94" s="208"/>
      <c r="O94" s="208"/>
      <c r="P94" s="208"/>
      <c r="Q94" s="208"/>
      <c r="R94" s="208"/>
      <c r="S94" s="208"/>
    </row>
    <row r="95" spans="1:19" ht="17.100000000000001" customHeight="1" x14ac:dyDescent="0.2">
      <c r="A95" s="23"/>
      <c r="B95" s="23"/>
      <c r="C95" s="23"/>
      <c r="D95" s="24" t="s">
        <v>62</v>
      </c>
      <c r="E95" s="640" t="s">
        <v>188</v>
      </c>
      <c r="F95" s="641"/>
      <c r="G95" s="641"/>
      <c r="H95" s="619"/>
      <c r="I95" s="338" t="str">
        <f>_B.2.5_Führungspositionen</f>
        <v/>
      </c>
      <c r="J95" s="31"/>
      <c r="K95" s="69"/>
      <c r="L95" s="83"/>
      <c r="M95" s="208"/>
      <c r="N95" s="208"/>
      <c r="O95" s="208"/>
      <c r="P95" s="208"/>
      <c r="Q95" s="208"/>
      <c r="R95" s="208"/>
      <c r="S95" s="208"/>
    </row>
    <row r="96" spans="1:19" ht="17.100000000000001" customHeight="1" x14ac:dyDescent="0.2">
      <c r="A96" s="23"/>
      <c r="B96" s="23"/>
      <c r="C96" s="23"/>
      <c r="D96" s="25" t="s">
        <v>63</v>
      </c>
      <c r="E96" s="640" t="s">
        <v>69</v>
      </c>
      <c r="F96" s="641"/>
      <c r="G96" s="641"/>
      <c r="H96" s="619"/>
      <c r="I96" s="338" t="str">
        <f>_B.2.6_Frauenförderung</f>
        <v/>
      </c>
      <c r="J96" s="31"/>
      <c r="K96" s="69"/>
      <c r="L96" s="83"/>
      <c r="M96" s="208"/>
      <c r="N96" s="208"/>
      <c r="O96" s="208"/>
      <c r="P96" s="208"/>
      <c r="Q96" s="208"/>
      <c r="R96" s="208"/>
      <c r="S96" s="208"/>
    </row>
    <row r="97" spans="1:19" ht="17.100000000000001" customHeight="1" x14ac:dyDescent="0.2">
      <c r="A97" s="23"/>
      <c r="B97" s="23"/>
      <c r="C97" s="23"/>
      <c r="D97" s="24" t="s">
        <v>64</v>
      </c>
      <c r="E97" s="640" t="s">
        <v>70</v>
      </c>
      <c r="F97" s="641"/>
      <c r="G97" s="641"/>
      <c r="H97" s="619"/>
      <c r="I97" s="338" t="str">
        <f>_B.2.7_Arbeitsplätze_Frauen</f>
        <v/>
      </c>
      <c r="J97" s="31"/>
      <c r="K97" s="69"/>
      <c r="L97" s="83"/>
      <c r="M97" s="208"/>
      <c r="N97" s="208"/>
      <c r="O97" s="208"/>
      <c r="P97" s="208"/>
      <c r="Q97" s="208"/>
      <c r="R97" s="208"/>
      <c r="S97" s="208"/>
    </row>
    <row r="98" spans="1:19" ht="17.100000000000001" customHeight="1" x14ac:dyDescent="0.2">
      <c r="A98" s="23"/>
      <c r="B98" s="23"/>
      <c r="C98" s="23"/>
      <c r="D98" s="24" t="s">
        <v>65</v>
      </c>
      <c r="E98" s="640" t="s">
        <v>71</v>
      </c>
      <c r="F98" s="641"/>
      <c r="G98" s="641"/>
      <c r="H98" s="619"/>
      <c r="I98" s="338" t="str">
        <f>_B.2.8_Arbeitszeitregelungen</f>
        <v/>
      </c>
      <c r="J98" s="31"/>
      <c r="K98" s="69"/>
      <c r="L98" s="83"/>
      <c r="M98" s="208"/>
      <c r="N98" s="208"/>
      <c r="O98" s="208"/>
      <c r="P98" s="208"/>
      <c r="Q98" s="208"/>
      <c r="R98" s="208"/>
      <c r="S98" s="208"/>
    </row>
    <row r="99" spans="1:19" ht="17.100000000000001" customHeight="1" x14ac:dyDescent="0.2">
      <c r="A99" s="23"/>
      <c r="B99" s="23"/>
      <c r="C99" s="23"/>
      <c r="D99" s="24" t="s">
        <v>66</v>
      </c>
      <c r="E99" s="640" t="s">
        <v>263</v>
      </c>
      <c r="F99" s="641"/>
      <c r="G99" s="641"/>
      <c r="H99" s="619"/>
      <c r="I99" s="338" t="str">
        <f>_B.2.9_SpezielleEinrichtungen</f>
        <v/>
      </c>
      <c r="J99" s="31"/>
      <c r="K99" s="69"/>
      <c r="L99" s="83"/>
      <c r="M99" s="208"/>
      <c r="N99" s="208"/>
      <c r="O99" s="208"/>
      <c r="P99" s="208"/>
      <c r="Q99" s="208"/>
      <c r="R99" s="208"/>
      <c r="S99" s="208"/>
    </row>
    <row r="100" spans="1:19" ht="17.100000000000001" customHeight="1" x14ac:dyDescent="0.2">
      <c r="A100" s="23"/>
      <c r="B100" s="23"/>
      <c r="C100" s="23"/>
      <c r="D100" s="24" t="s">
        <v>67</v>
      </c>
      <c r="E100" s="640" t="s">
        <v>189</v>
      </c>
      <c r="F100" s="641"/>
      <c r="G100" s="641"/>
      <c r="H100" s="619"/>
      <c r="I100" s="338" t="str">
        <f>_B.2.10_WeitereMaßnahmen</f>
        <v/>
      </c>
      <c r="J100" s="31"/>
      <c r="K100" s="69"/>
      <c r="L100" s="83"/>
      <c r="M100" s="208"/>
      <c r="N100" s="208"/>
      <c r="O100" s="208"/>
      <c r="P100" s="208"/>
      <c r="Q100" s="208"/>
      <c r="R100" s="208"/>
      <c r="S100" s="208"/>
    </row>
    <row r="101" spans="1:19" ht="6.75" customHeight="1" x14ac:dyDescent="0.2">
      <c r="A101" s="23"/>
      <c r="B101" s="23"/>
      <c r="C101" s="23"/>
      <c r="D101" s="16"/>
      <c r="E101" s="45"/>
      <c r="F101" s="45"/>
      <c r="G101" s="45"/>
      <c r="H101" s="17"/>
      <c r="I101" s="85"/>
      <c r="J101" s="91"/>
      <c r="K101" s="92"/>
      <c r="L101" s="83"/>
      <c r="M101" s="208"/>
      <c r="N101" s="208"/>
      <c r="O101" s="208"/>
      <c r="P101" s="208"/>
      <c r="Q101" s="208"/>
      <c r="R101" s="208"/>
      <c r="S101" s="208"/>
    </row>
    <row r="102" spans="1:19" ht="15.75" customHeight="1" x14ac:dyDescent="0.2">
      <c r="A102" s="23"/>
      <c r="B102" s="23"/>
      <c r="D102" s="122" t="s">
        <v>247</v>
      </c>
      <c r="E102" s="45"/>
      <c r="F102" s="45"/>
      <c r="G102" s="45"/>
      <c r="H102" s="85"/>
      <c r="I102" s="23"/>
      <c r="J102" s="93"/>
      <c r="K102" s="93"/>
      <c r="L102" s="86"/>
      <c r="M102" s="208"/>
      <c r="N102" s="208"/>
      <c r="O102" s="208"/>
      <c r="P102" s="208"/>
      <c r="Q102" s="208"/>
      <c r="R102" s="208"/>
      <c r="S102" s="208"/>
    </row>
    <row r="103" spans="1:19" s="238" customFormat="1" x14ac:dyDescent="0.2">
      <c r="A103" s="62"/>
      <c r="B103" s="62"/>
      <c r="C103" s="62"/>
      <c r="D103" s="62"/>
      <c r="E103" s="62"/>
      <c r="F103" s="62"/>
      <c r="G103" s="62"/>
      <c r="H103" s="63" t="s">
        <v>185</v>
      </c>
      <c r="I103" s="355" t="str">
        <f t="array" ref="I103">IF(I104="Angaben fehlen","",SUM(COUNTIF(I92:I100,"x")))</f>
        <v/>
      </c>
      <c r="J103" s="92"/>
      <c r="K103" s="92"/>
      <c r="L103" s="83"/>
      <c r="M103" s="207"/>
      <c r="N103" s="207"/>
      <c r="O103" s="207"/>
      <c r="P103" s="207"/>
      <c r="Q103" s="207"/>
      <c r="R103" s="207"/>
      <c r="S103" s="207"/>
    </row>
    <row r="104" spans="1:19" s="238" customFormat="1" ht="25.5" customHeight="1" x14ac:dyDescent="0.2">
      <c r="A104" s="62"/>
      <c r="B104" s="62"/>
      <c r="C104" s="62"/>
      <c r="D104" s="62"/>
      <c r="E104" s="62"/>
      <c r="F104" s="62"/>
      <c r="G104" s="62"/>
      <c r="H104" s="94" t="s">
        <v>186</v>
      </c>
      <c r="I104" s="352" t="str">
        <f t="array" ref="I104">IF(I89="","Angaben fehlen",IF(I89="Nein","Negativ",IF(AND(I89="Ja",I93:I100=""),"Neutral","Positiv")))</f>
        <v>Angaben fehlen</v>
      </c>
      <c r="J104" s="95"/>
      <c r="K104" s="95"/>
      <c r="L104" s="240"/>
      <c r="M104" s="207"/>
      <c r="N104" s="207"/>
      <c r="O104" s="207"/>
      <c r="P104" s="207"/>
      <c r="Q104" s="207"/>
      <c r="R104" s="207"/>
      <c r="S104" s="207"/>
    </row>
    <row r="105" spans="1:19" ht="24.75" customHeight="1" x14ac:dyDescent="0.2">
      <c r="A105" s="23"/>
      <c r="B105" s="23"/>
      <c r="C105" s="23"/>
      <c r="D105" s="58"/>
      <c r="E105" s="22"/>
      <c r="F105" s="23"/>
      <c r="G105" s="23"/>
      <c r="H105" s="23"/>
      <c r="I105" s="352" t="str">
        <f>IF(I104="Angaben fehlen","",IF(I104="Negativ","Nicht förderfähig","Förderfähig"))</f>
        <v/>
      </c>
      <c r="J105" s="96"/>
      <c r="K105" s="96"/>
      <c r="L105" s="66"/>
      <c r="M105" s="207"/>
      <c r="N105" s="207"/>
      <c r="O105" s="207"/>
      <c r="P105" s="208"/>
      <c r="Q105" s="208"/>
      <c r="R105" s="208"/>
      <c r="S105" s="208"/>
    </row>
    <row r="106" spans="1:19" x14ac:dyDescent="0.2">
      <c r="L106" s="208"/>
      <c r="M106" s="208"/>
      <c r="N106" s="208"/>
      <c r="O106" s="208"/>
      <c r="P106" s="208"/>
      <c r="Q106" s="208"/>
      <c r="R106" s="208"/>
      <c r="S106" s="208"/>
    </row>
    <row r="107" spans="1:19" x14ac:dyDescent="0.2">
      <c r="A107" s="121" t="s">
        <v>258</v>
      </c>
      <c r="B107" s="104"/>
      <c r="C107" s="104"/>
      <c r="D107" s="105"/>
      <c r="E107" s="105"/>
      <c r="F107" s="104"/>
      <c r="G107" s="104"/>
      <c r="H107" s="104"/>
      <c r="I107" s="106"/>
      <c r="J107" s="18"/>
      <c r="K107" s="18"/>
      <c r="L107" s="67"/>
      <c r="M107" s="208"/>
      <c r="N107" s="208"/>
      <c r="O107" s="208"/>
      <c r="P107" s="208"/>
      <c r="Q107" s="208"/>
      <c r="R107" s="208"/>
      <c r="S107" s="208"/>
    </row>
    <row r="108" spans="1:19" ht="6.75" customHeight="1" x14ac:dyDescent="0.2">
      <c r="A108" s="107"/>
      <c r="B108" s="18"/>
      <c r="C108" s="18"/>
      <c r="D108" s="108"/>
      <c r="E108" s="108"/>
      <c r="F108" s="18"/>
      <c r="G108" s="18"/>
      <c r="H108" s="18"/>
      <c r="I108" s="109"/>
      <c r="J108" s="18"/>
      <c r="K108" s="18"/>
      <c r="L108" s="67"/>
      <c r="M108" s="208"/>
      <c r="N108" s="208"/>
      <c r="O108" s="208"/>
      <c r="P108" s="208"/>
      <c r="Q108" s="208"/>
      <c r="R108" s="208"/>
      <c r="S108" s="208"/>
    </row>
    <row r="109" spans="1:19" ht="26.25" customHeight="1" x14ac:dyDescent="0.2">
      <c r="A109" s="107"/>
      <c r="B109" s="18"/>
      <c r="C109" s="18"/>
      <c r="D109" s="110" t="s">
        <v>259</v>
      </c>
      <c r="E109" s="111"/>
      <c r="F109" s="112"/>
      <c r="G109" s="112"/>
      <c r="H109" s="18"/>
      <c r="I109" s="352" t="str">
        <f>I64</f>
        <v>Angaben fehlen</v>
      </c>
      <c r="J109" s="18"/>
      <c r="K109" s="18"/>
      <c r="L109" s="67"/>
      <c r="M109" s="208"/>
      <c r="N109" s="208"/>
      <c r="O109" s="208"/>
      <c r="P109" s="208"/>
      <c r="Q109" s="208"/>
      <c r="R109" s="208"/>
      <c r="S109" s="208"/>
    </row>
    <row r="110" spans="1:19" ht="27.75" customHeight="1" x14ac:dyDescent="0.2">
      <c r="A110" s="107"/>
      <c r="B110" s="18"/>
      <c r="C110" s="18"/>
      <c r="D110" s="634" t="s">
        <v>260</v>
      </c>
      <c r="E110" s="634"/>
      <c r="F110" s="634"/>
      <c r="G110" s="634"/>
      <c r="H110" s="634"/>
      <c r="I110" s="352" t="str">
        <f>I82</f>
        <v>Angaben fehlen</v>
      </c>
      <c r="J110" s="18"/>
      <c r="K110" s="18"/>
      <c r="L110" s="67"/>
      <c r="M110" s="208"/>
      <c r="N110" s="208"/>
      <c r="O110" s="208"/>
      <c r="P110" s="208"/>
      <c r="Q110" s="208"/>
      <c r="R110" s="208"/>
      <c r="S110" s="208"/>
    </row>
    <row r="111" spans="1:19" ht="24.75" customHeight="1" x14ac:dyDescent="0.2">
      <c r="A111" s="107"/>
      <c r="B111" s="18"/>
      <c r="C111" s="18"/>
      <c r="D111" s="634" t="s">
        <v>261</v>
      </c>
      <c r="E111" s="634"/>
      <c r="F111" s="634"/>
      <c r="G111" s="634"/>
      <c r="H111" s="634"/>
      <c r="I111" s="352" t="str">
        <f>I104</f>
        <v>Angaben fehlen</v>
      </c>
      <c r="J111" s="18"/>
      <c r="K111" s="18"/>
      <c r="L111" s="67"/>
      <c r="M111" s="208"/>
      <c r="N111" s="208"/>
      <c r="O111" s="208"/>
      <c r="P111" s="208"/>
      <c r="Q111" s="208"/>
      <c r="R111" s="208"/>
      <c r="S111" s="208"/>
    </row>
    <row r="112" spans="1:19" ht="31.5" customHeight="1" x14ac:dyDescent="0.2">
      <c r="A112" s="107"/>
      <c r="B112" s="18"/>
      <c r="C112" s="18"/>
      <c r="D112" s="110"/>
      <c r="E112" s="108"/>
      <c r="F112" s="112"/>
      <c r="G112" s="112"/>
      <c r="H112" s="113" t="s">
        <v>257</v>
      </c>
      <c r="I112" s="356" t="str">
        <f>IF(OR(I109="Angaben fehlen",I110="Angaben fehlen",I111="Angaben fehlen"),"",IF(AND(I109="Positiv",OR(AND(I110="Neutral",I111="Positiv"),AND(I110="Positiv",I111="Neutral"),AND(I110="Neutral",I111="Neutral"),AND(I110="Positiv",I111="Positiv"))),"Förderfähig","Nicht förderfähig"))</f>
        <v/>
      </c>
      <c r="J112" s="18"/>
      <c r="K112" s="18"/>
      <c r="L112" s="67"/>
      <c r="M112" s="208"/>
      <c r="N112" s="208"/>
      <c r="O112" s="208"/>
      <c r="P112" s="208"/>
      <c r="Q112" s="208"/>
      <c r="R112" s="208"/>
      <c r="S112" s="208"/>
    </row>
    <row r="113" spans="1:19" ht="4.5" customHeight="1" x14ac:dyDescent="0.2">
      <c r="A113" s="114"/>
      <c r="B113" s="115"/>
      <c r="C113" s="115"/>
      <c r="D113" s="116"/>
      <c r="E113" s="117"/>
      <c r="F113" s="118"/>
      <c r="G113" s="118"/>
      <c r="H113" s="119"/>
      <c r="I113" s="120"/>
      <c r="J113" s="18"/>
      <c r="K113" s="18"/>
      <c r="L113" s="67"/>
      <c r="M113" s="208"/>
      <c r="N113" s="208"/>
      <c r="O113" s="208"/>
      <c r="P113" s="208"/>
      <c r="Q113" s="208"/>
      <c r="R113" s="208"/>
      <c r="S113" s="208"/>
    </row>
    <row r="114" spans="1:19" ht="13.5" customHeight="1" x14ac:dyDescent="0.2">
      <c r="J114" s="11"/>
      <c r="K114" s="11"/>
      <c r="L114" s="208"/>
      <c r="M114" s="208"/>
      <c r="N114" s="208"/>
      <c r="O114" s="208"/>
      <c r="P114" s="208"/>
      <c r="Q114" s="208"/>
      <c r="R114" s="208"/>
      <c r="S114" s="208"/>
    </row>
    <row r="115" spans="1:19" hidden="1" x14ac:dyDescent="0.2">
      <c r="A115" s="241" t="s">
        <v>190</v>
      </c>
      <c r="B115" s="242"/>
      <c r="C115" s="242"/>
      <c r="D115" s="242"/>
      <c r="E115" s="243"/>
      <c r="F115" s="243"/>
      <c r="G115" s="243"/>
      <c r="H115" s="243"/>
      <c r="I115" s="243"/>
      <c r="J115" s="243"/>
      <c r="K115" s="244"/>
      <c r="L115" s="67"/>
      <c r="M115" s="208"/>
      <c r="N115" s="208"/>
      <c r="O115" s="208"/>
      <c r="P115" s="208"/>
      <c r="Q115" s="208"/>
      <c r="R115" s="208"/>
      <c r="S115" s="208"/>
    </row>
    <row r="116" spans="1:19" ht="30" hidden="1" customHeight="1" x14ac:dyDescent="0.2">
      <c r="A116" s="635" t="s">
        <v>191</v>
      </c>
      <c r="B116" s="636"/>
      <c r="C116" s="636"/>
      <c r="D116" s="636"/>
      <c r="E116" s="636"/>
      <c r="F116" s="636"/>
      <c r="G116" s="636"/>
      <c r="H116" s="636"/>
      <c r="I116" s="636"/>
      <c r="J116" s="636"/>
      <c r="K116" s="245"/>
      <c r="L116" s="318"/>
      <c r="M116" s="208"/>
      <c r="N116" s="208"/>
      <c r="O116" s="208"/>
      <c r="P116" s="208"/>
      <c r="Q116" s="208"/>
      <c r="R116" s="208"/>
      <c r="S116" s="208"/>
    </row>
    <row r="117" spans="1:19" hidden="1" x14ac:dyDescent="0.2">
      <c r="A117" s="246" t="s">
        <v>192</v>
      </c>
      <c r="B117" s="247"/>
      <c r="C117" s="247"/>
      <c r="D117" s="247"/>
      <c r="E117" s="67"/>
      <c r="F117" s="67"/>
      <c r="G117" s="67"/>
      <c r="H117" s="67"/>
      <c r="I117" s="67"/>
      <c r="J117" s="67"/>
      <c r="K117" s="248"/>
      <c r="L117" s="67"/>
      <c r="M117" s="208"/>
      <c r="N117" s="208"/>
      <c r="O117" s="208"/>
      <c r="P117" s="208"/>
      <c r="Q117" s="208"/>
      <c r="R117" s="208"/>
      <c r="S117" s="208"/>
    </row>
    <row r="118" spans="1:19" hidden="1" x14ac:dyDescent="0.2">
      <c r="A118" s="246"/>
      <c r="B118" s="67"/>
      <c r="C118" s="67"/>
      <c r="D118" s="247"/>
      <c r="E118" s="247"/>
      <c r="F118" s="249"/>
      <c r="G118" s="249"/>
      <c r="H118" s="67"/>
      <c r="I118" s="67"/>
      <c r="J118" s="67"/>
      <c r="K118" s="248"/>
      <c r="L118" s="67"/>
      <c r="M118" s="208"/>
      <c r="N118" s="208"/>
      <c r="O118" s="208"/>
      <c r="P118" s="208"/>
      <c r="Q118" s="208"/>
      <c r="R118" s="208"/>
      <c r="S118" s="208"/>
    </row>
    <row r="119" spans="1:19" hidden="1" x14ac:dyDescent="0.2">
      <c r="A119" s="246"/>
      <c r="B119" s="67"/>
      <c r="C119" s="67"/>
      <c r="D119" s="247"/>
      <c r="E119" s="247"/>
      <c r="F119" s="67"/>
      <c r="G119" s="67"/>
      <c r="H119" s="67"/>
      <c r="I119" s="67"/>
      <c r="J119" s="67"/>
      <c r="K119" s="248"/>
      <c r="L119" s="67"/>
      <c r="M119" s="208"/>
      <c r="N119" s="208"/>
      <c r="O119" s="208"/>
      <c r="P119" s="208"/>
      <c r="Q119" s="208"/>
      <c r="R119" s="208"/>
      <c r="S119" s="208"/>
    </row>
    <row r="120" spans="1:19" hidden="1" x14ac:dyDescent="0.2">
      <c r="A120" s="246"/>
      <c r="B120" s="67"/>
      <c r="C120" s="67"/>
      <c r="D120" s="247"/>
      <c r="E120" s="247"/>
      <c r="F120" s="67"/>
      <c r="G120" s="67"/>
      <c r="H120" s="67"/>
      <c r="I120" s="67"/>
      <c r="J120" s="67"/>
      <c r="K120" s="248"/>
      <c r="L120" s="67"/>
      <c r="M120" s="208"/>
      <c r="N120" s="208"/>
      <c r="O120" s="208"/>
      <c r="P120" s="208"/>
      <c r="Q120" s="208"/>
      <c r="R120" s="208"/>
      <c r="S120" s="208"/>
    </row>
    <row r="121" spans="1:19" hidden="1" x14ac:dyDescent="0.2">
      <c r="A121" s="250"/>
      <c r="B121" s="637"/>
      <c r="C121" s="637"/>
      <c r="D121" s="637"/>
      <c r="E121" s="247"/>
      <c r="F121" s="67"/>
      <c r="G121" s="67"/>
      <c r="H121" s="67"/>
      <c r="I121" s="67"/>
      <c r="J121" s="67"/>
      <c r="K121" s="248"/>
      <c r="L121" s="67"/>
      <c r="M121" s="208"/>
      <c r="N121" s="208"/>
      <c r="O121" s="208"/>
      <c r="P121" s="208"/>
      <c r="Q121" s="208"/>
      <c r="R121" s="208"/>
      <c r="S121" s="208"/>
    </row>
    <row r="122" spans="1:19" ht="25.5" hidden="1" customHeight="1" x14ac:dyDescent="0.2">
      <c r="A122" s="250"/>
      <c r="B122" s="633" t="s">
        <v>72</v>
      </c>
      <c r="C122" s="633"/>
      <c r="D122" s="633"/>
      <c r="E122" s="251"/>
      <c r="F122" s="252" t="s">
        <v>193</v>
      </c>
      <c r="G122" s="332"/>
      <c r="H122" s="253"/>
      <c r="I122" s="253"/>
      <c r="J122" s="253"/>
      <c r="K122" s="254"/>
      <c r="L122" s="67"/>
      <c r="M122" s="208"/>
      <c r="N122" s="208"/>
      <c r="O122" s="208"/>
      <c r="P122" s="208"/>
      <c r="Q122" s="208"/>
      <c r="R122" s="208"/>
      <c r="S122" s="208"/>
    </row>
    <row r="123" spans="1:19" x14ac:dyDescent="0.2">
      <c r="A123" s="11"/>
      <c r="B123" s="255"/>
      <c r="C123" s="255"/>
      <c r="D123" s="256"/>
      <c r="E123" s="257"/>
      <c r="F123" s="255"/>
      <c r="G123" s="255"/>
      <c r="H123" s="11"/>
      <c r="I123" s="11"/>
      <c r="J123" s="208"/>
      <c r="K123" s="208"/>
    </row>
    <row r="124" spans="1:19" x14ac:dyDescent="0.2">
      <c r="B124" s="258"/>
      <c r="C124" s="258"/>
      <c r="D124" s="259"/>
      <c r="F124" s="258"/>
      <c r="G124" s="258"/>
    </row>
  </sheetData>
  <sheetProtection password="8333" sheet="1" objects="1" scenarios="1" formatRows="0"/>
  <mergeCells count="64">
    <mergeCell ref="F20:G20"/>
    <mergeCell ref="E100:H100"/>
    <mergeCell ref="E95:H95"/>
    <mergeCell ref="E96:H96"/>
    <mergeCell ref="E97:H97"/>
    <mergeCell ref="E98:H98"/>
    <mergeCell ref="E99:H99"/>
    <mergeCell ref="F56:G56"/>
    <mergeCell ref="E69:H69"/>
    <mergeCell ref="E70:H70"/>
    <mergeCell ref="E71:H72"/>
    <mergeCell ref="E74:H74"/>
    <mergeCell ref="E93:H93"/>
    <mergeCell ref="E94:H94"/>
    <mergeCell ref="E92:H92"/>
    <mergeCell ref="F44:H44"/>
    <mergeCell ref="B122:D122"/>
    <mergeCell ref="D110:H110"/>
    <mergeCell ref="D111:H111"/>
    <mergeCell ref="A116:J116"/>
    <mergeCell ref="B121:D121"/>
    <mergeCell ref="I89:I90"/>
    <mergeCell ref="J86:K86"/>
    <mergeCell ref="F59:H59"/>
    <mergeCell ref="J68:K68"/>
    <mergeCell ref="I71:I72"/>
    <mergeCell ref="E75:H75"/>
    <mergeCell ref="E76:H76"/>
    <mergeCell ref="E77:H77"/>
    <mergeCell ref="E78:H78"/>
    <mergeCell ref="E87:H87"/>
    <mergeCell ref="E88:H88"/>
    <mergeCell ref="E89:H90"/>
    <mergeCell ref="J46:K46"/>
    <mergeCell ref="C49:C56"/>
    <mergeCell ref="D50:D51"/>
    <mergeCell ref="E50:E51"/>
    <mergeCell ref="E54:E56"/>
    <mergeCell ref="I54:I56"/>
    <mergeCell ref="F47:G47"/>
    <mergeCell ref="F48:G48"/>
    <mergeCell ref="F49:G49"/>
    <mergeCell ref="F50:G50"/>
    <mergeCell ref="F51:G51"/>
    <mergeCell ref="F52:G52"/>
    <mergeCell ref="F53:G53"/>
    <mergeCell ref="F54:G54"/>
    <mergeCell ref="F55:G55"/>
    <mergeCell ref="F22:I22"/>
    <mergeCell ref="F25:I25"/>
    <mergeCell ref="J27:K27"/>
    <mergeCell ref="J28:K28"/>
    <mergeCell ref="C31:C43"/>
    <mergeCell ref="I31:I32"/>
    <mergeCell ref="D33:D34"/>
    <mergeCell ref="E33:E34"/>
    <mergeCell ref="E37:E38"/>
    <mergeCell ref="I37:I39"/>
    <mergeCell ref="I40:I43"/>
    <mergeCell ref="A12:I12"/>
    <mergeCell ref="A13:I13"/>
    <mergeCell ref="A15:A17"/>
    <mergeCell ref="D15:I15"/>
    <mergeCell ref="D17:I17"/>
  </mergeCells>
  <conditionalFormatting sqref="I66">
    <cfRule type="cellIs" dxfId="28" priority="32" stopIfTrue="1" operator="equal">
      <formula>"Nicht förderfähig"</formula>
    </cfRule>
    <cfRule type="cellIs" dxfId="27" priority="33" stopIfTrue="1" operator="equal">
      <formula>"Förderfähig"</formula>
    </cfRule>
  </conditionalFormatting>
  <conditionalFormatting sqref="I64">
    <cfRule type="cellIs" dxfId="26" priority="30" stopIfTrue="1" operator="equal">
      <formula>"Positiv"</formula>
    </cfRule>
    <cfRule type="cellIs" dxfId="25" priority="31" stopIfTrue="1" operator="notEqual">
      <formula>"Positiv"</formula>
    </cfRule>
  </conditionalFormatting>
  <conditionalFormatting sqref="I105">
    <cfRule type="cellIs" dxfId="24" priority="28" stopIfTrue="1" operator="equal">
      <formula>"Nicht förderfähig"</formula>
    </cfRule>
    <cfRule type="cellIs" dxfId="23" priority="29" stopIfTrue="1" operator="equal">
      <formula>"Förderfähig"</formula>
    </cfRule>
  </conditionalFormatting>
  <conditionalFormatting sqref="I104">
    <cfRule type="cellIs" dxfId="22" priority="17" stopIfTrue="1" operator="equal">
      <formula>"Neutral"</formula>
    </cfRule>
    <cfRule type="cellIs" dxfId="21" priority="26" stopIfTrue="1" operator="equal">
      <formula>"Positiv"</formula>
    </cfRule>
    <cfRule type="cellIs" dxfId="20" priority="27" stopIfTrue="1" operator="notEqual">
      <formula>"Positiv"</formula>
    </cfRule>
  </conditionalFormatting>
  <conditionalFormatting sqref="I83:I85">
    <cfRule type="cellIs" dxfId="19" priority="24" stopIfTrue="1" operator="equal">
      <formula>"Nicht förderfähig"</formula>
    </cfRule>
    <cfRule type="cellIs" dxfId="18" priority="25" stopIfTrue="1" operator="equal">
      <formula>"Förderfähig"</formula>
    </cfRule>
  </conditionalFormatting>
  <conditionalFormatting sqref="I65">
    <cfRule type="cellIs" dxfId="17" priority="22" stopIfTrue="1" operator="equal">
      <formula>"Nicht förderfähig"</formula>
    </cfRule>
    <cfRule type="cellIs" dxfId="16" priority="23" stopIfTrue="1" operator="equal">
      <formula>"Förderfähig"</formula>
    </cfRule>
  </conditionalFormatting>
  <conditionalFormatting sqref="I112:I113">
    <cfRule type="cellIs" dxfId="15" priority="20" stopIfTrue="1" operator="equal">
      <formula>"nicht förderfähig"</formula>
    </cfRule>
    <cfRule type="cellIs" dxfId="14" priority="21" stopIfTrue="1" operator="equal">
      <formula>"förderfähig"</formula>
    </cfRule>
  </conditionalFormatting>
  <conditionalFormatting sqref="I109">
    <cfRule type="cellIs" dxfId="13" priority="18" stopIfTrue="1" operator="equal">
      <formula>"Positiv"</formula>
    </cfRule>
    <cfRule type="cellIs" dxfId="12" priority="19" stopIfTrue="1" operator="notEqual">
      <formula>"Positiv"</formula>
    </cfRule>
  </conditionalFormatting>
  <conditionalFormatting sqref="I82">
    <cfRule type="cellIs" dxfId="11" priority="14" stopIfTrue="1" operator="equal">
      <formula>"Neutral"</formula>
    </cfRule>
    <cfRule type="cellIs" dxfId="10" priority="15" stopIfTrue="1" operator="equal">
      <formula>"Positiv"</formula>
    </cfRule>
    <cfRule type="cellIs" dxfId="9" priority="16" stopIfTrue="1" operator="notEqual">
      <formula>"Positiv"</formula>
    </cfRule>
  </conditionalFormatting>
  <conditionalFormatting sqref="I110">
    <cfRule type="cellIs" dxfId="8" priority="11" stopIfTrue="1" operator="equal">
      <formula>"Neutral"</formula>
    </cfRule>
    <cfRule type="cellIs" dxfId="7" priority="12" stopIfTrue="1" operator="equal">
      <formula>"Positiv"</formula>
    </cfRule>
    <cfRule type="cellIs" dxfId="6" priority="13" stopIfTrue="1" operator="notEqual">
      <formula>"Positiv"</formula>
    </cfRule>
  </conditionalFormatting>
  <conditionalFormatting sqref="I111">
    <cfRule type="cellIs" dxfId="5" priority="8" stopIfTrue="1" operator="equal">
      <formula>"Neutral"</formula>
    </cfRule>
    <cfRule type="cellIs" dxfId="4" priority="9" stopIfTrue="1" operator="equal">
      <formula>"Positiv"</formula>
    </cfRule>
    <cfRule type="cellIs" dxfId="3" priority="10" stopIfTrue="1" operator="notEqual">
      <formula>"Positiv"</formula>
    </cfRule>
  </conditionalFormatting>
  <conditionalFormatting sqref="I71:I72">
    <cfRule type="cellIs" dxfId="2" priority="3" operator="equal">
      <formula>"Nein"</formula>
    </cfRule>
  </conditionalFormatting>
  <conditionalFormatting sqref="I89:I90">
    <cfRule type="cellIs" dxfId="1" priority="2" operator="equal">
      <formula>"Nein"</formula>
    </cfRule>
  </conditionalFormatting>
  <conditionalFormatting sqref="I54:I56">
    <cfRule type="cellIs" dxfId="0" priority="1" operator="equal">
      <formula>"Bitte korrigieren: Unzulässige Kombination von Angaben."</formula>
    </cfRule>
  </conditionalFormatting>
  <dataValidations disablePrompts="1" count="23">
    <dataValidation type="list" allowBlank="1" showInputMessage="1" showErrorMessage="1" sqref="WVP983088 WLT983088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formula1>$N$43:$P$43</formula1>
    </dataValidation>
    <dataValidation type="list" allowBlank="1" showInputMessage="1" showErrorMessage="1" sqref="WVP983093 WBX983093 WLT983093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formula1>$N$50:$Q$50</formula1>
    </dataValidation>
    <dataValidation type="list" allowBlank="1" showInputMessage="1" showErrorMessage="1" sqref="WVP983095 WLT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WLT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ACW89 TA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formula1>$N$71:$O$71</formula1>
    </dataValidation>
    <dataValidation type="list" allowBlank="1" showInputMessage="1" showErrorMessage="1" sqref="WVP98308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formula1>$N$42:$Q$42</formula1>
    </dataValidation>
    <dataValidation type="list" allowBlank="1" showInputMessage="1" showErrorMessage="1" sqref="WVP983077 H31:H32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formula1>$N$31:$Q$31</formula1>
    </dataValidation>
    <dataValidation type="list" allowBlank="1" showInputMessage="1" showErrorMessage="1" sqref="WVP983079 H33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formula1>$M$33:$Q$33</formula1>
    </dataValidation>
    <dataValidation type="list" allowBlank="1" showInputMessage="1" showErrorMessage="1" sqref="WVP98308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formula1>$O$36:$P$36</formula1>
    </dataValidation>
    <dataValidation type="list" allowBlank="1" showInputMessage="1" showErrorMessage="1" sqref="WVP983082:WVP983083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formula1>$O$37:$P$37</formula1>
    </dataValidation>
    <dataValidation type="list" allowBlank="1" showInputMessage="1" showErrorMessage="1" sqref="WVP983084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formula1>$N$39:$Q$39</formula1>
    </dataValidation>
    <dataValidation type="list" allowBlank="1" showInputMessage="1" showErrorMessage="1" sqref="WVP983085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formula1>$O$40:$P$40</formula1>
    </dataValidation>
    <dataValidation type="list" allowBlank="1" showInputMessage="1" showErrorMessage="1" sqref="WVP983092 WLT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ACW74 TA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 allowBlank="1" showInputMessage="1" showErrorMessage="1" sqref="H50 I89:I90 I92:I100"/>
  </dataValidations>
  <pageMargins left="0.39370078740157483" right="0.39370078740157483" top="0.23622047244094491" bottom="0.43307086614173229" header="0.39370078740157483" footer="0.19685039370078741"/>
  <pageSetup paperSize="9" scale="70" fitToHeight="0" orientation="portrait" useFirstPageNumber="1" r:id="rId1"/>
  <headerFooter differentFirst="1">
    <oddFooter>&amp;CSeite &amp;P/&amp;N</oddFooter>
    <firstFooter>&amp;LFormularstand: 06.08.2014</firstFooter>
  </headerFooter>
  <rowBreaks count="1" manualBreakCount="1">
    <brk id="66" max="16383" man="1"/>
  </rowBreaks>
  <ignoredErrors>
    <ignoredError sqref="H41 H31:H33 H35:H40 H42:H43 I7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F5" sqref="F5"/>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64" t="s">
        <v>194</v>
      </c>
    </row>
    <row r="3" spans="1:6" x14ac:dyDescent="0.2">
      <c r="A3" s="64"/>
    </row>
    <row r="4" spans="1:6" ht="45.75" customHeight="1" x14ac:dyDescent="0.2">
      <c r="A4" s="290" t="s">
        <v>195</v>
      </c>
      <c r="B4" s="290" t="s">
        <v>196</v>
      </c>
      <c r="C4" s="291" t="s">
        <v>197</v>
      </c>
      <c r="D4" s="291" t="s">
        <v>198</v>
      </c>
      <c r="E4" s="291" t="s">
        <v>199</v>
      </c>
      <c r="F4" s="7" t="s">
        <v>301</v>
      </c>
    </row>
    <row r="5" spans="1:6" x14ac:dyDescent="0.2">
      <c r="A5" s="292" t="s">
        <v>200</v>
      </c>
      <c r="B5" s="292" t="s">
        <v>299</v>
      </c>
      <c r="C5" s="293">
        <v>0.4</v>
      </c>
      <c r="D5" s="293">
        <v>0.6</v>
      </c>
      <c r="E5" s="294" t="s">
        <v>201</v>
      </c>
      <c r="F5" s="7" t="s">
        <v>30</v>
      </c>
    </row>
    <row r="6" spans="1:6" x14ac:dyDescent="0.2">
      <c r="A6" s="292" t="s">
        <v>202</v>
      </c>
      <c r="B6" s="292" t="s">
        <v>300</v>
      </c>
      <c r="C6" s="293">
        <v>0.4</v>
      </c>
      <c r="D6" s="293">
        <v>0.6</v>
      </c>
      <c r="E6" s="294" t="s">
        <v>201</v>
      </c>
    </row>
    <row r="7" spans="1:6" x14ac:dyDescent="0.2">
      <c r="A7" s="292" t="s">
        <v>203</v>
      </c>
      <c r="B7" s="292" t="s">
        <v>31</v>
      </c>
      <c r="C7" s="293">
        <v>0.6</v>
      </c>
      <c r="D7" s="293">
        <v>0.4</v>
      </c>
      <c r="E7" s="294" t="s">
        <v>204</v>
      </c>
    </row>
    <row r="8" spans="1:6" x14ac:dyDescent="0.2">
      <c r="A8" s="292" t="s">
        <v>205</v>
      </c>
      <c r="B8" s="292" t="s">
        <v>206</v>
      </c>
      <c r="C8" s="293">
        <v>0</v>
      </c>
      <c r="D8" s="293">
        <v>1</v>
      </c>
      <c r="E8" s="294" t="s">
        <v>207</v>
      </c>
    </row>
    <row r="9" spans="1:6" x14ac:dyDescent="0.2">
      <c r="A9" s="292" t="s">
        <v>208</v>
      </c>
      <c r="B9" s="292" t="s">
        <v>209</v>
      </c>
      <c r="C9" s="293">
        <v>0</v>
      </c>
      <c r="D9" s="293">
        <v>1</v>
      </c>
      <c r="E9" s="294" t="s">
        <v>207</v>
      </c>
    </row>
    <row r="10" spans="1:6" x14ac:dyDescent="0.2">
      <c r="A10" s="292" t="s">
        <v>210</v>
      </c>
      <c r="B10" s="292" t="s">
        <v>211</v>
      </c>
      <c r="C10" s="293">
        <v>0</v>
      </c>
      <c r="D10" s="293">
        <v>1</v>
      </c>
      <c r="E10" s="294" t="s">
        <v>207</v>
      </c>
    </row>
    <row r="11" spans="1:6" ht="25.5" x14ac:dyDescent="0.2">
      <c r="A11" s="292" t="s">
        <v>212</v>
      </c>
      <c r="B11" s="292" t="s">
        <v>213</v>
      </c>
      <c r="C11" s="293">
        <v>0.4</v>
      </c>
      <c r="D11" s="293">
        <v>0.6</v>
      </c>
      <c r="E11" s="294" t="s">
        <v>201</v>
      </c>
    </row>
    <row r="12" spans="1:6" x14ac:dyDescent="0.2">
      <c r="A12" s="292" t="s">
        <v>214</v>
      </c>
      <c r="B12" s="292" t="s">
        <v>215</v>
      </c>
      <c r="C12" s="293">
        <v>0.6</v>
      </c>
      <c r="D12" s="293">
        <v>0.4</v>
      </c>
      <c r="E12" s="294" t="s">
        <v>204</v>
      </c>
    </row>
    <row r="13" spans="1:6" x14ac:dyDescent="0.2">
      <c r="A13" s="292" t="s">
        <v>141</v>
      </c>
      <c r="B13" s="292" t="s">
        <v>216</v>
      </c>
      <c r="C13" s="293">
        <v>0.6</v>
      </c>
      <c r="D13" s="293">
        <v>0.4</v>
      </c>
      <c r="E13" s="294" t="s">
        <v>204</v>
      </c>
    </row>
    <row r="14" spans="1:6" ht="25.5" x14ac:dyDescent="0.2">
      <c r="A14" s="292" t="s">
        <v>217</v>
      </c>
      <c r="B14" s="292" t="s">
        <v>218</v>
      </c>
      <c r="C14" s="293">
        <v>0</v>
      </c>
      <c r="D14" s="293">
        <v>1</v>
      </c>
      <c r="E14" s="294" t="s">
        <v>207</v>
      </c>
    </row>
    <row r="15" spans="1:6" x14ac:dyDescent="0.2">
      <c r="A15" s="292" t="s">
        <v>219</v>
      </c>
      <c r="B15" s="292" t="s">
        <v>220</v>
      </c>
      <c r="C15" s="293">
        <v>0.6</v>
      </c>
      <c r="D15" s="293">
        <v>0.4</v>
      </c>
      <c r="E15" s="294" t="s">
        <v>204</v>
      </c>
    </row>
    <row r="16" spans="1:6" x14ac:dyDescent="0.2">
      <c r="A16" s="292" t="s">
        <v>221</v>
      </c>
      <c r="B16" s="292" t="s">
        <v>222</v>
      </c>
      <c r="C16" s="293">
        <v>0</v>
      </c>
      <c r="D16" s="293">
        <v>1</v>
      </c>
      <c r="E16" s="294" t="s">
        <v>207</v>
      </c>
    </row>
    <row r="35" spans="4:7" ht="14.25" x14ac:dyDescent="0.2">
      <c r="D35" s="648"/>
      <c r="E35" s="648"/>
      <c r="F35"/>
    </row>
    <row r="36" spans="4:7" ht="14.25" x14ac:dyDescent="0.2">
      <c r="D36" s="648"/>
      <c r="E36" s="648"/>
      <c r="F36"/>
      <c r="G36" s="7" t="e">
        <f>'Formular geplante Zielbeiträge'!#REF!</f>
        <v>#REF!</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32</vt:i4>
      </vt:variant>
    </vt:vector>
  </HeadingPairs>
  <TitlesOfParts>
    <vt:vector size="35" baseType="lpstr">
      <vt:lpstr>Formular geplante Zielbeiträge</vt:lpstr>
      <vt:lpstr>Auswertung Querschnittsziele</vt:lpstr>
      <vt:lpstr>Gewichtungsfaktoren</vt:lpstr>
      <vt:lpstr>_10_UmweltwirkungAnstoßen</vt:lpstr>
      <vt:lpstr>_11_Indirekte_Wirkungen_Keine</vt:lpstr>
      <vt:lpstr>_11_Indirekte_Wirkungen_Negativ</vt:lpstr>
      <vt:lpstr>_11_Indirekte_Wirkungen_Positiv</vt:lpstr>
      <vt:lpstr>_11_Negativ_SchutzgüterNr</vt:lpstr>
      <vt:lpstr>_11_Positiv_SchutzgüterNr</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'Formular geplante Zielbeiträge'!_ftnref1</vt:lpstr>
      <vt:lpstr>_Maßnahmencode</vt:lpstr>
      <vt:lpstr>_MaßnahmeOF</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Reich, Kira (LGL)</cp:lastModifiedBy>
  <cp:lastPrinted>2015-09-14T13:33:07Z</cp:lastPrinted>
  <dcterms:created xsi:type="dcterms:W3CDTF">2014-06-12T07:06:41Z</dcterms:created>
  <dcterms:modified xsi:type="dcterms:W3CDTF">2015-09-14T13:56:35Z</dcterms:modified>
</cp:coreProperties>
</file>