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2588" yWindow="108" windowWidth="12636" windowHeight="11640"/>
  </bookViews>
  <sheets>
    <sheet name="Formular geplante Zielbeiträge" sheetId="1" r:id="rId1"/>
    <sheet name="Auswertung Querschnittsziele" sheetId="6" r:id="rId2"/>
    <sheet name="Gewichtungsfaktoren" sheetId="5" state="hidden" r:id="rId3"/>
  </sheets>
  <definedNames>
    <definedName name="_1.1_Abwassermenge">'Formular geplante Zielbeiträge'!#REF!</definedName>
    <definedName name="_1.2_Abwasserbelastung">'Formular geplante Zielbeiträge'!#REF!</definedName>
    <definedName name="_10_UmweltwirkungAnstoßen">'Formular geplante Zielbeiträge'!$AE$348</definedName>
    <definedName name="_11_Indirekte_Wirkungen_Keine">'Formular geplante Zielbeiträge'!$AK$369</definedName>
    <definedName name="_11_Indirekte_Wirkungen_Negativ">'Formular geplante Zielbeiträge'!$AG$366</definedName>
    <definedName name="_11_Indirekte_Wirkungen_Positiv">'Formular geplante Zielbeiträge'!$AG$371</definedName>
    <definedName name="_11_Negativ_SchutzgüterNr">'Formular geplante Zielbeiträge'!$AJ$366</definedName>
    <definedName name="_11_Positiv_SchutzgüterNr">'Formular geplante Zielbeiträge'!$AJ$371</definedName>
    <definedName name="_2_Fläche">'Formular geplante Zielbeiträge'!#REF!</definedName>
    <definedName name="_3_Luft">'Formular geplante Zielbeiträge'!#REF!</definedName>
    <definedName name="_4_BiologischeVielfalt">'Formular geplante Zielbeiträge'!#REF!</definedName>
    <definedName name="_5.1_A_DeckungBedarf">'Formular geplante Zielbeiträge'!#REF!</definedName>
    <definedName name="_5.1_B_Erzeugung">'Formular geplante Zielbeiträge'!#REF!</definedName>
    <definedName name="_5.2_Energieverbrauch">'Formular geplante Zielbeiträge'!#REF!</definedName>
    <definedName name="_6.1_Ökologische">'Formular geplante Zielbeiträge'!#REF!</definedName>
    <definedName name="_6.2_A_Materialeffizienz">'Formular geplante Zielbeiträge'!#REF!</definedName>
    <definedName name="_6.2_B_Umweltfreundlichkeit">'Formular geplante Zielbeiträge'!#REF!</definedName>
    <definedName name="_7_Transportaufkommen">'Formular geplante Zielbeiträge'!$AE$293</definedName>
    <definedName name="_8_AngekreuzteNr">'Formular geplante Zielbeiträge'!$AE$312</definedName>
    <definedName name="_8_Aufbau_Wissen">'Formular geplante Zielbeiträge'!$AE$311</definedName>
    <definedName name="_9_UmweltfreundlicheBeschaffung">'Formular geplante Zielbeiträge'!$AE$326</definedName>
    <definedName name="_Antragsteller">'Formular geplante Zielbeiträge'!$A$21</definedName>
    <definedName name="_B.1.1_Gesetz">'Formular geplante Zielbeiträge'!$AE$390</definedName>
    <definedName name="_B.1.2_Einbeziehung">'Formular geplante Zielbeiträge'!$AF$398</definedName>
    <definedName name="_B.1.3_Schulungen">'Formular geplante Zielbeiträge'!$AF$402</definedName>
    <definedName name="_B.1.4_Diversity">'Formular geplante Zielbeiträge'!$AF$413</definedName>
    <definedName name="_B.1.5_Sonstige">'Formular geplante Zielbeiträge'!$AF$418</definedName>
    <definedName name="_B.1.6_Weitere">'Formular geplante Zielbeiträge'!$AF$422</definedName>
    <definedName name="_B.2.1_Gesetz">'Formular geplante Zielbeiträge'!$AF$431</definedName>
    <definedName name="_B.2.10_WeitereMaßnahmen">'Formular geplante Zielbeiträge'!$AF$471</definedName>
    <definedName name="_B.2.2_Einbeziehung">'Formular geplante Zielbeiträge'!$AF$439</definedName>
    <definedName name="_B.2.3_Beteiligung">'Formular geplante Zielbeiträge'!$AF$443</definedName>
    <definedName name="_B.2.4_BeiBeteiligungDritter">'Formular geplante Zielbeiträge'!$AF$447</definedName>
    <definedName name="_B.2.5_Führungspositionen">'Formular geplante Zielbeiträge'!$AF$451</definedName>
    <definedName name="_B.2.6_Frauenförderung">'Formular geplante Zielbeiträge'!$AF$455</definedName>
    <definedName name="_B.2.7_Arbeitsplätze_Frauen">'Formular geplante Zielbeiträge'!$AF$459</definedName>
    <definedName name="_B.2.8_Arbeitszeitregelungen">'Formular geplante Zielbeiträge'!$AF$463</definedName>
    <definedName name="_B.2.9_SpezielleEinrichtungen">'Formular geplante Zielbeiträge'!$AF$467</definedName>
    <definedName name="_ftn1" localSheetId="0">'Formular geplante Zielbeiträge'!#REF!</definedName>
    <definedName name="_ftnref1" localSheetId="0">'Formular geplante Zielbeiträge'!$Q$25</definedName>
    <definedName name="_Maßnahmencode">'Formular geplante Zielbeiträge'!$AE$31</definedName>
    <definedName name="_MaßnahmeOF">'Formular geplante Zielbeiträge'!#REF!</definedName>
    <definedName name="_O33_Fläche">'Formular geplante Zielbeiträge'!#REF!</definedName>
    <definedName name="_Projektbezeichnung">'Formular geplante Zielbeiträge'!$A$23</definedName>
    <definedName name="Angabe_lt._Formular">"Ja; Nein"</definedName>
    <definedName name="_xlnm.Print_Area" localSheetId="0">'Formular geplante Zielbeiträge'!$A$1:$AC$480</definedName>
  </definedNames>
  <calcPr calcId="145621"/>
</workbook>
</file>

<file path=xl/calcChain.xml><?xml version="1.0" encoding="utf-8"?>
<calcChain xmlns="http://schemas.openxmlformats.org/spreadsheetml/2006/main">
  <c r="AE329" i="1" l="1"/>
  <c r="AF32" i="1" l="1"/>
  <c r="AG36" i="1"/>
  <c r="AG37" i="1"/>
  <c r="AE311" i="1" l="1"/>
  <c r="H50" i="6" l="1"/>
  <c r="J86" i="6" l="1"/>
  <c r="J68" i="6"/>
  <c r="I50" i="6"/>
  <c r="K48" i="6"/>
  <c r="K70" i="6" s="1"/>
  <c r="K88" i="6" s="1"/>
  <c r="J48" i="6"/>
  <c r="J70" i="6" s="1"/>
  <c r="J88" i="6" s="1"/>
  <c r="J46" i="6"/>
  <c r="T42" i="6"/>
  <c r="T41" i="6"/>
  <c r="F25" i="6"/>
  <c r="F22" i="6"/>
  <c r="AI373" i="1" l="1"/>
  <c r="AH373" i="1"/>
  <c r="AI372" i="1"/>
  <c r="AH372" i="1"/>
  <c r="AI371" i="1"/>
  <c r="AH371" i="1"/>
  <c r="AI368" i="1"/>
  <c r="AH368" i="1"/>
  <c r="AI367" i="1"/>
  <c r="AH367" i="1"/>
  <c r="AI366" i="1"/>
  <c r="AH366" i="1"/>
  <c r="AF413" i="1" l="1"/>
  <c r="H37" i="6" l="1"/>
  <c r="G37" i="6"/>
  <c r="H38" i="6"/>
  <c r="G38" i="6"/>
  <c r="I76" i="6"/>
  <c r="A336" i="1" l="1"/>
  <c r="AE326" i="1" l="1"/>
  <c r="H52" i="6" l="1"/>
  <c r="I52" i="6" s="1"/>
  <c r="AG38" i="1"/>
  <c r="AG39" i="1"/>
  <c r="AG40" i="1"/>
  <c r="AG41" i="1"/>
  <c r="AG42" i="1"/>
  <c r="AG43" i="1"/>
  <c r="AG44" i="1"/>
  <c r="AG45" i="1"/>
  <c r="AG46" i="1"/>
  <c r="AG47" i="1"/>
  <c r="AG35" i="1"/>
  <c r="AH35" i="1" l="1"/>
  <c r="AF471" i="1" l="1"/>
  <c r="AF467" i="1"/>
  <c r="AF463" i="1"/>
  <c r="AF459" i="1"/>
  <c r="AF455" i="1"/>
  <c r="AF451" i="1"/>
  <c r="AF447" i="1"/>
  <c r="AF443" i="1"/>
  <c r="AF439" i="1"/>
  <c r="AF422" i="1"/>
  <c r="AF418" i="1"/>
  <c r="AF402" i="1"/>
  <c r="AF431" i="1"/>
  <c r="AE390" i="1"/>
  <c r="AF398" i="1"/>
  <c r="AE312" i="1"/>
  <c r="AK369" i="1"/>
  <c r="H54" i="6" l="1"/>
  <c r="I89" i="6"/>
  <c r="I104" i="6" s="1" a="1"/>
  <c r="I104" i="6" s="1"/>
  <c r="I92" i="6"/>
  <c r="I96" i="6"/>
  <c r="I100" i="6"/>
  <c r="I75" i="6"/>
  <c r="I93" i="6"/>
  <c r="I97" i="6"/>
  <c r="I74" i="6"/>
  <c r="I94" i="6"/>
  <c r="I98" i="6"/>
  <c r="I71" i="6"/>
  <c r="I82" i="6" s="1" a="1"/>
  <c r="I82" i="6" s="1"/>
  <c r="I78" i="6"/>
  <c r="I95" i="6"/>
  <c r="I99" i="6"/>
  <c r="I77" i="6"/>
  <c r="AJ366" i="1"/>
  <c r="AG366" i="1" s="1"/>
  <c r="AJ371" i="1"/>
  <c r="AG371" i="1" s="1"/>
  <c r="H55" i="6" l="1"/>
  <c r="I81" i="6"/>
  <c r="I83" i="6"/>
  <c r="I110" i="6"/>
  <c r="I105" i="6"/>
  <c r="I103" i="6" a="1"/>
  <c r="I103" i="6" s="1"/>
  <c r="I111" i="6"/>
  <c r="H56" i="6"/>
  <c r="I20" i="6"/>
  <c r="F20" i="6" s="1"/>
  <c r="I62" i="6" l="1"/>
  <c r="I54" i="6"/>
  <c r="A374" i="1"/>
  <c r="AE348" i="1"/>
  <c r="AE293" i="1"/>
  <c r="H40" i="6" l="1"/>
  <c r="G40" i="6"/>
  <c r="H53" i="6"/>
  <c r="I53" i="6" s="1"/>
  <c r="H35" i="6"/>
  <c r="I35" i="6" s="1"/>
  <c r="G35" i="6"/>
  <c r="H42" i="6"/>
  <c r="G42" i="6"/>
  <c r="H31" i="6"/>
  <c r="G31" i="6"/>
  <c r="H36" i="6"/>
  <c r="I36" i="6" s="1"/>
  <c r="G36" i="6"/>
  <c r="H43" i="6"/>
  <c r="G43" i="6"/>
  <c r="H32" i="6"/>
  <c r="G32" i="6"/>
  <c r="H39" i="6"/>
  <c r="I37" i="6" s="1"/>
  <c r="G39" i="6"/>
  <c r="H49" i="6"/>
  <c r="I49" i="6" s="1"/>
  <c r="I59" i="6" l="1" a="1"/>
  <c r="I59" i="6" s="1"/>
  <c r="I63" i="6" s="1"/>
  <c r="I64" i="6" s="1"/>
  <c r="H33" i="6"/>
  <c r="I33" i="6" s="1"/>
  <c r="G33" i="6"/>
  <c r="I31" i="6"/>
  <c r="I40" i="6"/>
  <c r="G36" i="5"/>
  <c r="I109" i="6" l="1"/>
  <c r="I112" i="6" s="1"/>
  <c r="I65" i="6" a="1"/>
  <c r="I65" i="6" s="1"/>
  <c r="I44" i="6" a="1"/>
  <c r="I44" i="6" s="1"/>
</calcChain>
</file>

<file path=xl/sharedStrings.xml><?xml version="1.0" encoding="utf-8"?>
<sst xmlns="http://schemas.openxmlformats.org/spreadsheetml/2006/main" count="458" uniqueCount="361">
  <si>
    <t>EFRE-Programm "Innovation und Energiewende" in Baden-Württemberg 2014-2020</t>
  </si>
  <si>
    <t>i</t>
  </si>
  <si>
    <t>Name des Ansprechpartners</t>
  </si>
  <si>
    <t>Tel.</t>
  </si>
  <si>
    <t>E-Mail-Adresse</t>
  </si>
  <si>
    <t>Nachhaltige Mobilität</t>
  </si>
  <si>
    <t>Umwelttechnologien, Erneuerbare Energien und Ressourceneffizienz</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</si>
  <si>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</si>
  <si>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</si>
  <si>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</si>
  <si>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</si>
  <si>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</si>
  <si>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</si>
  <si>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</si>
  <si>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</si>
  <si>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</si>
  <si>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</si>
  <si>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</si>
  <si>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</si>
  <si>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</si>
  <si>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</si>
  <si>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</si>
  <si>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</si>
  <si>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</si>
  <si>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</si>
  <si>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</si>
  <si>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</si>
  <si>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</si>
  <si>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</si>
  <si>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</si>
  <si>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Regionale Innovationszentren</t>
  </si>
  <si>
    <t>Innovationsinfrastruktur</t>
  </si>
  <si>
    <t>Teil II – Querschnittsziele des EFRE-Programms</t>
  </si>
  <si>
    <t xml:space="preserve">A. Querschnittsziel Nachhaltige Entwicklung </t>
  </si>
  <si>
    <t>0 Punkte</t>
  </si>
  <si>
    <t>0,5 Punkte</t>
  </si>
  <si>
    <t>1. Schutzgut Wasser</t>
  </si>
  <si>
    <t>-1 Punkt</t>
  </si>
  <si>
    <t>1 Punkt</t>
  </si>
  <si>
    <t>6. Materialeinsatz</t>
  </si>
  <si>
    <t>A) Materialeffizienz</t>
  </si>
  <si>
    <t>B) Umweltfreundlichkeit</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</si>
  <si>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</si>
  <si>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</si>
  <si>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</si>
  <si>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</si>
  <si>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</si>
  <si>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</si>
  <si>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</si>
  <si>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</si>
  <si>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</si>
  <si>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</si>
  <si>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</si>
  <si>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</si>
  <si>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</si>
  <si>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</si>
  <si>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</si>
  <si>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</si>
  <si>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</si>
  <si>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</si>
  <si>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</si>
  <si>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</si>
  <si>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</si>
  <si>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</si>
  <si>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</si>
  <si>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</si>
  <si>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</si>
  <si>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</si>
  <si>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</si>
  <si>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</si>
  <si>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</si>
  <si>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</si>
  <si>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</si>
  <si>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</si>
  <si>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</si>
  <si>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t>vorrangig</t>
  </si>
  <si>
    <r>
      <t>Sonstige Schlüsseltechnologie</t>
    </r>
    <r>
      <rPr>
        <vertAlign val="superscript"/>
        <sz val="11"/>
        <color theme="1"/>
        <rFont val="Arial"/>
        <family val="2"/>
      </rPr>
      <t>3</t>
    </r>
  </si>
  <si>
    <t>Teil I – Projekteinordnung und Outputindikatoren</t>
  </si>
  <si>
    <t>Ihr Zielwert</t>
  </si>
  <si>
    <t>weitere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</si>
  <si>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</si>
  <si>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</si>
  <si>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</si>
  <si>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</si>
  <si>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</si>
  <si>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</si>
  <si>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</si>
  <si>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</si>
  <si>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Bitte kreuzen Sie nur ein Feld an.</t>
  </si>
  <si>
    <t xml:space="preserve">Der Fokus des Projekts widmet sich
umweltrelevanten The-men, wodurch umwelt-relevantes Wissen und/oder Erfahrungen aufgebaut werden.
</t>
  </si>
  <si>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</si>
  <si>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</si>
  <si>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</si>
  <si>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</si>
  <si>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</si>
  <si>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</si>
  <si>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</si>
  <si>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</si>
  <si>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</si>
  <si>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</si>
  <si>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</si>
  <si>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</si>
  <si>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</si>
  <si>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</si>
  <si>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</si>
  <si>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</si>
  <si>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</si>
  <si>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t xml:space="preserve">
</t>
  </si>
  <si>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</si>
  <si>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</si>
  <si>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</si>
  <si>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Das entstandene Wissen wird an Dritte auf Nachfrage weitergegeben</t>
  </si>
  <si>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</si>
  <si>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</si>
  <si>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</si>
  <si>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</si>
  <si>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</si>
  <si>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</si>
  <si>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</si>
  <si>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</si>
  <si>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</si>
  <si>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r>
      <rPr>
        <b/>
        <sz val="11"/>
        <color theme="1"/>
        <rFont val="Arial"/>
        <family val="2"/>
      </rPr>
      <t xml:space="preserve">Antragsteller
</t>
    </r>
    <r>
      <rPr>
        <sz val="11"/>
        <color theme="1"/>
        <rFont val="Arial"/>
        <family val="2"/>
      </rPr>
      <t xml:space="preserve">Bitte übernehmen Sie die Angaben zum Antragsteller aus Ihrem Antrag auf Förderung.
</t>
    </r>
  </si>
  <si>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</si>
  <si>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</si>
  <si>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</si>
  <si>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</si>
  <si>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</si>
  <si>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</si>
  <si>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</si>
  <si>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</si>
  <si>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</si>
  <si>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</si>
  <si>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</si>
  <si>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</si>
  <si>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</si>
  <si>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</si>
  <si>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</si>
  <si>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</si>
  <si>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</si>
  <si>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</si>
  <si>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</si>
  <si>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</si>
  <si>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</si>
  <si>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</si>
  <si>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</si>
  <si>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</si>
  <si>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</si>
  <si>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</si>
  <si>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</si>
  <si>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</si>
  <si>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</si>
  <si>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</si>
  <si>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</si>
  <si>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</si>
  <si>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</si>
  <si>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</si>
  <si>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</si>
  <si>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</si>
  <si>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</si>
  <si>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</si>
  <si>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</si>
  <si>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</si>
  <si>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</si>
  <si>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</si>
  <si>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</si>
  <si>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</si>
  <si>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</si>
  <si>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</si>
  <si>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</si>
  <si>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</si>
  <si>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</si>
  <si>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</si>
  <si>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</si>
  <si>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</si>
  <si>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</si>
  <si>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</si>
  <si>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</si>
  <si>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</si>
  <si>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</si>
  <si>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</si>
  <si>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</si>
  <si>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</si>
  <si>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</si>
  <si>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</si>
  <si>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</si>
  <si>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</si>
  <si>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</si>
  <si>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</si>
  <si>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</si>
  <si>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</si>
  <si>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</si>
  <si>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</si>
  <si>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</si>
  <si>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</si>
  <si>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</si>
  <si>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</si>
  <si>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</si>
  <si>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</si>
  <si>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</si>
  <si>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</si>
  <si>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</si>
  <si>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</si>
  <si>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</si>
  <si>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</si>
  <si>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</si>
  <si>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</si>
  <si>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</si>
  <si>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</si>
  <si>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</si>
  <si>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</si>
  <si>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</si>
  <si>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</si>
  <si>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</si>
  <si>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</si>
  <si>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</si>
  <si>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Startup-Accelleratoren</t>
  </si>
  <si>
    <t xml:space="preserve">Innovation in Unternehmen </t>
  </si>
  <si>
    <t>B1</t>
  </si>
  <si>
    <t xml:space="preserve">Aufbau regionaler Kompetenzstellen „Netzwerk Energieeffizienz" und deren Vernetzung </t>
  </si>
  <si>
    <t>B2</t>
  </si>
  <si>
    <t>Investitionen zum Klimaschutz in Kommunen</t>
  </si>
  <si>
    <t>B3</t>
  </si>
  <si>
    <t xml:space="preserve">Bewusstseinsbildung und Bürgerbeteiligung </t>
  </si>
  <si>
    <t xml:space="preserve">Anm.: Maßnahmencode ist aus Formular einzulesen, als Grundlage für die Ermittlung der Gewichtungsfaktoren für direkte/indirekte Umweltwirkungen </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</si>
  <si>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</si>
  <si>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</si>
  <si>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</si>
  <si>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</si>
  <si>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</si>
  <si>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</si>
  <si>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</si>
  <si>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</si>
  <si>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</si>
  <si>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</si>
  <si>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</si>
  <si>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</si>
  <si>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</si>
  <si>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</si>
  <si>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 xml:space="preserve">4. </t>
  </si>
  <si>
    <t xml:space="preserve">3. </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</si>
  <si>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</si>
  <si>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</si>
  <si>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</si>
  <si>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</si>
  <si>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</si>
  <si>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</si>
  <si>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</si>
  <si>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</si>
  <si>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</si>
  <si>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</si>
  <si>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</si>
  <si>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</si>
  <si>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</si>
  <si>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</si>
  <si>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</si>
  <si>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</si>
  <si>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</si>
  <si>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</si>
  <si>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</si>
  <si>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</si>
  <si>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</si>
  <si>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</si>
  <si>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</si>
  <si>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t>Spezielle Einrichtungen, die die Vereinbarkeit von Familie und Beruf erleichtern</t>
  </si>
  <si>
    <t>Prüfung auf Doppelnennung eines Spez. Felds bei  "vorrangig" und "weitere"</t>
  </si>
  <si>
    <t>Ausgabe f. Ausw. Datei</t>
  </si>
  <si>
    <t>Li.: Erreichte Punkte</t>
  </si>
  <si>
    <t>Li.: Antwort Nr.</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</si>
  <si>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</si>
  <si>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</si>
  <si>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</si>
  <si>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</si>
  <si>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</si>
  <si>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</si>
  <si>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</si>
  <si>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</si>
  <si>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</si>
  <si>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</si>
  <si>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
Darüber hinaus wird für statistische Zwecke die Zuordnung Ihres Projekts zu einem Wirtschaftszweig erhoben. </t>
    </r>
  </si>
  <si>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</si>
  <si>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</si>
  <si>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r>
      <rPr>
        <vertAlign val="superscript"/>
        <sz val="8"/>
        <color theme="1"/>
        <rFont val="Arial"/>
        <family val="2"/>
      </rPr>
      <t>3</t>
    </r>
    <r>
      <rPr>
        <sz val="8"/>
        <color theme="1"/>
        <rFont val="Arial"/>
        <family val="2"/>
      </rPr>
      <t xml:space="preserve"> vgl. „Eine europäische Strategie für Schlüsseltechnologien – Eine Brücke zu Wachstum und Beschäftigung“, COM ( 2012) 341, </t>
    </r>
    <r>
      <rPr>
        <u/>
        <sz val="8"/>
        <color theme="10"/>
        <rFont val="Arial"/>
        <family val="2"/>
      </rPr>
      <t>http://eur-lex.europa.eu/LexUriServ/LexUriServ.do?uri=COM:2012:0341:FIN:DE:PDF</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</si>
  <si>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</si>
  <si>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</si>
  <si>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</si>
  <si>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</si>
  <si>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</si>
  <si>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</si>
  <si>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</si>
  <si>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</si>
  <si>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</si>
  <si>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</si>
  <si>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</si>
  <si>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</si>
  <si>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</si>
  <si>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je (Teil-) Frage lt. Formular</t>
  </si>
  <si>
    <t>Erreichte Punkte gesamt (Mittelwert)</t>
  </si>
  <si>
    <t>Einbeziehung von Stellen im Vorabverfahren</t>
  </si>
  <si>
    <t>Erreichte Punkte je (Teil-) Frage, ggf. Eingabe von Hand</t>
  </si>
  <si>
    <t>Forschungsinfrastruktur in der Angewandten Forschung</t>
  </si>
  <si>
    <t>Forschungsinfrastruktur in der Spitzenforschung</t>
  </si>
  <si>
    <t>Sonderfall</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</si>
  <si>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</si>
  <si>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</si>
  <si>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Maßnahmencode entsprechend nebenstehender Angabe zur Förderung. Wert wird zum Einlesen in Auswertungsformular (auch Makro L-Bank) benötigt.</t>
  </si>
  <si>
    <t>Doppelnennung</t>
  </si>
  <si>
    <t>Ausgabe "Fehler", wenn Doppelnennung vorliegt</t>
  </si>
  <si>
    <t>Nr. Spez. Feld</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</si>
  <si>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</si>
  <si>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Nummerierung der Fragen beginnt hier mit 1</t>
  </si>
  <si>
    <t>Titelzeile und Formular-Nr. sind individuell anzupassen. Formular-Nr. s. Indikatorenmatrix.</t>
  </si>
  <si>
    <t>Erläuterungstext ist bei investiven bzw. nicht-investiven Projekten unterschiedlich zu fassen. Hier: Formular für nicht-investive Projekte enthält nur den Absatz zu indirekten Umweltwirkungen, ohne die Überschrift "Indirekte Umweltwirkungen". Der unten folgende Zellbereich mit Fragen Nr. 1 bis 6 wird im Formular ausgeblendet (s. Anmerkung dort).</t>
  </si>
  <si>
    <t>1.</t>
  </si>
  <si>
    <t>2.</t>
  </si>
  <si>
    <r>
      <t xml:space="preserve">Erläuterung: </t>
    </r>
    <r>
      <rPr>
        <sz val="11"/>
        <color theme="1"/>
        <rFont val="Arial"/>
        <family val="2"/>
      </rPr>
      <t>Bitte erläutern Sie hier Ihre Angabe</t>
    </r>
  </si>
  <si>
    <t>5. Indirekte Wirkungen auf Schutzgüter</t>
  </si>
  <si>
    <r>
      <rPr>
        <b/>
        <sz val="11"/>
        <color theme="1"/>
        <rFont val="Arial"/>
        <family val="2"/>
      </rPr>
      <t>Ergänzende Informationen zu 5. Indirekte Wirkungen auf Schutzgüter</t>
    </r>
    <r>
      <rPr>
        <sz val="11"/>
        <color theme="1"/>
        <rFont val="Arial"/>
        <family val="2"/>
      </rPr>
      <t xml:space="preserve">
Vergleiche ergänzende Informationen zu 4.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</si>
  <si>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rPr>
        <b/>
        <sz val="11"/>
        <color theme="1"/>
        <rFont val="Arial"/>
        <family val="2"/>
      </rPr>
      <t xml:space="preserve">Ergänzende Informationen zu 1. Veränderungen des Transportaufkommens
</t>
    </r>
    <r>
      <rPr>
        <sz val="11"/>
        <color theme="1"/>
        <rFont val="Arial"/>
        <family val="2"/>
      </rPr>
      <t xml:space="preserve">Das </t>
    </r>
    <r>
      <rPr>
        <u/>
        <sz val="11"/>
        <color theme="1"/>
        <rFont val="Arial"/>
        <family val="2"/>
      </rPr>
      <t>Transportaufkommen</t>
    </r>
    <r>
      <rPr>
        <sz val="11"/>
        <color theme="1"/>
        <rFont val="Arial"/>
        <family val="2"/>
      </rPr>
      <t xml:space="preserve"> kann sich beispielsweise verändern durch: </t>
    </r>
    <r>
      <rPr>
        <b/>
        <sz val="11"/>
        <color theme="1"/>
        <rFont val="Arial"/>
        <family val="2"/>
      </rPr>
      <t xml:space="preserve">
</t>
    </r>
    <r>
      <rPr>
        <sz val="11"/>
        <color theme="1"/>
        <rFont val="Arial"/>
        <family val="2"/>
      </rPr>
      <t/>
    </r>
  </si>
  <si>
    <r>
      <rPr>
        <b/>
        <sz val="11"/>
        <color theme="1"/>
        <rFont val="Arial"/>
        <family val="2"/>
      </rPr>
      <t>Ergänzende Informationen zu 2. Aufbau und Weitergabe umweltrelevanten Wissens</t>
    </r>
    <r>
      <rPr>
        <sz val="11"/>
        <color theme="1"/>
        <rFont val="Arial"/>
        <family val="2"/>
      </rPr>
      <t xml:space="preserve">
</t>
    </r>
    <r>
      <rPr>
        <u/>
        <sz val="11"/>
        <color theme="1"/>
        <rFont val="Arial"/>
        <family val="2"/>
      </rPr>
      <t>Umweltrelevantes Wissen</t>
    </r>
    <r>
      <rPr>
        <sz val="11"/>
        <color theme="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</si>
  <si>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r>
      <rPr>
        <b/>
        <sz val="11"/>
        <color theme="1"/>
        <rFont val="Arial"/>
        <family val="2"/>
      </rPr>
      <t>Ergänzende Informationen zu 3. Umweltfreundliche Beschaffung</t>
    </r>
    <r>
      <rPr>
        <sz val="11"/>
        <color theme="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</si>
  <si>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ist als nicht-investiv eingestuft und wird daher ausschließlich in Bezug auf seine indirekten Umweltwirkungen bewertet.</t>
    </r>
  </si>
  <si>
    <t>Wie wirkt sich Ihr Projekt auf das Transportaufkommen von Gütern aus?</t>
  </si>
  <si>
    <t>Veränderung des Transportaufkommens von Gütern</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</si>
  <si>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</si>
  <si>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</si>
  <si>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</si>
  <si>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</si>
  <si>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1 bis 5). Nicht bewertet werden die direkten Umweltwirkungen Ihres Projekts.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</si>
  <si>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</si>
  <si>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Bewertungsgegenstand</t>
    </r>
    <r>
      <rPr>
        <sz val="11"/>
        <color theme="1"/>
        <rFont val="Arial"/>
        <family val="2"/>
      </rPr>
      <t xml:space="preserve">
Bitte beziehen Sie Ihre Antworten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z.B. um Umweltwirkungen handeln, die in Folge der Anwendung von Produkten, Dienstleistungen oder Prozessen entstehen, die durch Ihr Projekt entwickelt werden oder zu denen in Ihrem Projekt Wissen erarbeitet bzw. weitergegeben wird.
Ihre Angaben können Sie z.B. auf der Grundlage von Erfahrungswerten oder aufgrund des Bezugs Ihres Projekts zu einem der Spezialisierungsfelder des EFRE-Programms mit einem klaren Umweltbezug machen (z.B. Spezialisierungsfeld "Umwelttechnologien, Erneuerbare Energien und Ressourceneffizienz").</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</si>
  <si>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</si>
  <si>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</si>
  <si>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Gesundheit und Pflege</t>
  </si>
  <si>
    <r>
      <t xml:space="preserve">Definitionen </t>
    </r>
    <r>
      <rPr>
        <sz val="9"/>
        <color theme="1"/>
        <rFont val="Arial"/>
        <family val="2"/>
      </rPr>
      <t>(Outputindikator CO24)</t>
    </r>
  </si>
  <si>
    <t>Neue Forscher…</t>
  </si>
  <si>
    <t>…in der geförderten Einrichtung</t>
  </si>
  <si>
    <t xml:space="preserve">Die geschaffenen FuE-Arbeitsplätze müssen im direkten Zusammenhang mit dem Förderprojekt stehen und zur Steigerung der Gesamtzahl der FuE-Arbeitsplätze in der Organisation beitragen. </t>
  </si>
  <si>
    <t>Unternehmen die mit geförderten Forschungsein-richtungen zusammen-arbeiten</t>
  </si>
  <si>
    <r>
      <t xml:space="preserve">Definitionen </t>
    </r>
    <r>
      <rPr>
        <sz val="9"/>
        <color theme="1"/>
        <rFont val="Arial"/>
        <family val="2"/>
      </rPr>
      <t>(Outputindikator CO26)</t>
    </r>
  </si>
  <si>
    <r>
      <t>Bitte beachten Sie bei Ihren Angaben zu den Outputindikatoren des EFRE-Programms ggf. einschlägige Anforderungen der für Ihr Projekt relevanten Verwaltungsvorschrift bzw. Ausschreibung</t>
    </r>
    <r>
      <rPr>
        <b/>
        <sz val="11"/>
        <color theme="1"/>
        <rFont val="Arial"/>
        <family val="2"/>
      </rPr>
      <t>.</t>
    </r>
  </si>
  <si>
    <t>Werden bei der Umsetzung Ihres Projekts die Prinzipien einer umweltfreundlichen Beschaffung umfassend eingehalten?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</si>
  <si>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</si>
  <si>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
Fragen können Sie gerne unter vorgenannter E-Mail-Adresse an die L-Bank richten.</t>
    </r>
  </si>
  <si>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5 Themen, bei denen spezifische Fragen zu 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</si>
  <si>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elektronisch (z. B. als Scans) per E-Mail mit dem Verwendungsnachweis an die L-Bank. Das o.g. Formular enthält dazu nähere Informationen.
</t>
  </si>
  <si>
    <t>Bitte vergewissern Sie sich, dass Ihre Angaben vollständig sind und übermitteln Sie dann das ausgefüllte Formular elektronisch als Excel-Datei an die L-Bank, 
E-Mail: efre@l-bank.de.
Dieses Formular ist ohne Unterschrift gültig.</t>
  </si>
  <si>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</si>
  <si>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</si>
  <si>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</si>
  <si>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</si>
  <si>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</si>
  <si>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Bitte prüfen Sie anhand Ihres ausgefüllten und mit Ihrem Antrag auf Förderung für die 1. Förderphase eingereichten Formulars "Geplante Zielbeiträge", ob Ihre Angaben zu den Querschnittszielen nach wie vor auf Ihr Projekt zutreffen. Falls ja, kreuzen Sie bitte die nachfolgende Bestätigung an:</t>
  </si>
  <si>
    <t>Formular Nr. 4-A.1</t>
  </si>
  <si>
    <r>
      <rPr>
        <b/>
        <u/>
        <sz val="14"/>
        <rFont val="Arial"/>
        <family val="2"/>
      </rPr>
      <t>Geplante Zielbeiträge beim Antrag auf Förderung</t>
    </r>
    <r>
      <rPr>
        <b/>
        <sz val="14"/>
        <rFont val="Arial"/>
        <family val="2"/>
      </rPr>
      <t xml:space="preserve">
von
FORSCHUNG IM RAHMEN VON ZENTREN FÜR ANGEWANDTE FORSCHUNG AN HOCHSCHULEN - 2. Förderphase</t>
    </r>
  </si>
  <si>
    <r>
      <rPr>
        <b/>
        <sz val="11"/>
        <rFont val="Arial"/>
        <family val="2"/>
      </rPr>
      <t xml:space="preserve">Wieviele Arbeitsplätze für neue Forscher sollen in der geförderten Einrichtung in der zweiten Förderphase zusätzlich zur ersten Phase geschaffen werden?
</t>
    </r>
    <r>
      <rPr>
        <sz val="9"/>
        <rFont val="Arial"/>
        <family val="2"/>
      </rPr>
      <t>(Outputindikator CO24)</t>
    </r>
  </si>
  <si>
    <r>
      <rPr>
        <sz val="11"/>
        <rFont val="Arial"/>
        <family val="2"/>
      </rPr>
      <t>Anzugeben ist die Anzahl der zusätzlichen FuE-Arbeitsplätze (in Vollzeitäquivalenten, VZÄ), die durch das Projekt in der Einrichtung entstehen. Nicht zu zählen sind unterstützende Arbeitsplätze, die nicht direkt in FuE-Aktivitäten einbezogen sind.</t>
    </r>
    <r>
      <rPr>
        <b/>
        <sz val="11"/>
        <rFont val="Arial"/>
        <family val="2"/>
      </rPr>
      <t xml:space="preserve">
</t>
    </r>
    <r>
      <rPr>
        <sz val="11"/>
        <rFont val="Arial"/>
        <family val="2"/>
      </rPr>
      <t xml:space="preserve">Für die </t>
    </r>
    <r>
      <rPr>
        <u/>
        <sz val="11"/>
        <rFont val="Arial"/>
        <family val="2"/>
      </rPr>
      <t>2. Förderphase</t>
    </r>
    <r>
      <rPr>
        <sz val="11"/>
        <rFont val="Arial"/>
        <family val="2"/>
      </rPr>
      <t xml:space="preserve"> sind nur die FuE-Arbeitsplätze anzugeben, die neu hinzukommen sind. Arbeitsplätze, die bereits in der 1. Förderphase entstanden sind, werden unter CO24 für die 2. Förderpase nicht erneut gezählt. Eine Verringerung der Arbeitsplätze im Vergleich zur 1. Förderphase muss nicht angegeben werden. </t>
    </r>
  </si>
  <si>
    <r>
      <rPr>
        <b/>
        <sz val="11"/>
        <rFont val="Arial"/>
        <family val="2"/>
      </rPr>
      <t xml:space="preserve">Wieviele in der zweiten Förderphase neu hinzugekommene Unternehmen arbeiten im Rahmen Ihres Projekts mit der/den geförderten Forschungseinrichtung/en zusammen?
</t>
    </r>
    <r>
      <rPr>
        <sz val="9"/>
        <rFont val="Arial"/>
        <family val="2"/>
      </rPr>
      <t>(Outputindikator CO26)</t>
    </r>
  </si>
  <si>
    <r>
      <t xml:space="preserve">Anzugeben ist die geplante Anzahl der Unternehmen, die in Ihrem geförderten FuE-Projekt mit der/den geförderten Forschungseinrichtung/en zusammenarbeiten sollen. Als Zusammenarbeit gilt, wenn mindestens ein Unternehmen und eine Forschungseinrichtung teilnehmen.  
Die Zusammenarbeit kann neu oder bereits bestehend sein und sollte mindestens auf die Laufzeit des Projekts angelegt sein. Falls keine Zusammenarbeit mit Unternehmen geplant ist, wäre als Zielwert 0 anzugeben. 
</t>
    </r>
    <r>
      <rPr>
        <b/>
        <sz val="11"/>
        <rFont val="Arial"/>
        <family val="2"/>
      </rPr>
      <t xml:space="preserve">
</t>
    </r>
    <r>
      <rPr>
        <sz val="11"/>
        <rFont val="Arial"/>
        <family val="2"/>
      </rPr>
      <t xml:space="preserve">Für die </t>
    </r>
    <r>
      <rPr>
        <u/>
        <sz val="11"/>
        <rFont val="Arial"/>
        <family val="2"/>
      </rPr>
      <t>2. Förderphase</t>
    </r>
    <r>
      <rPr>
        <sz val="11"/>
        <rFont val="Arial"/>
        <family val="2"/>
      </rPr>
      <t xml:space="preserve"> sind nur die Unternehmen anzugeben, die neu hinzukommen sind. Unternehmen, die bereits in der 1. Förderphase eingebunden wurden, werden unter CO26 für die 2. Förderphase nicht erneut gezählt .</t>
    </r>
  </si>
  <si>
    <t xml:space="preserve">Falls die Angaben zu den Querschnittszielen der 1. Förderphase für die 2. Förderphase nicht mehr zutreffend sind, füllen Sie bitte nachfolgend die Abschnitte A. und B. aus. </t>
  </si>
  <si>
    <r>
      <t xml:space="preserve">Hiermit wird bestätigt, dass die Angaben zu den Querschnittszielen der 1. Förderphase in der </t>
    </r>
    <r>
      <rPr>
        <b/>
        <u/>
        <sz val="11"/>
        <rFont val="Arial"/>
        <family val="2"/>
      </rPr>
      <t>2. Förderphase</t>
    </r>
    <r>
      <rPr>
        <b/>
        <sz val="11"/>
        <rFont val="Arial"/>
        <family val="2"/>
      </rPr>
      <t xml:space="preserve"> weiterhin zutreffen. 
Das Ausfüllen von den nachfolgenden Abschnitten A. und B. des Teils II dieses Formulars entfällt.</t>
    </r>
  </si>
  <si>
    <r>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Bitte beachten Sie die Hinweise zur </t>
    </r>
    <r>
      <rPr>
        <b/>
        <u/>
        <sz val="11"/>
        <rFont val="Arial"/>
        <family val="2"/>
      </rPr>
      <t>2. Förderphase</t>
    </r>
    <r>
      <rPr>
        <b/>
        <sz val="11"/>
        <rFont val="Arial"/>
        <family val="2"/>
      </rPr>
      <t xml:space="preserve"> bei den Definitionen zu den Outputinidkatoren in Teil I und im einleitenden Text in Teil II des Formulars.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</si>
</sst>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3" x14ac:knownFonts="1">
    <font>
      <sz val="11"/>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vertAlign val="superscript"/>
      <sz val="11"/>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b/>
      <sz val="10"/>
      <color theme="1"/>
      <name val="Arial"/>
      <family val="2"/>
    </font>
    <font>
      <b/>
      <u/>
      <sz val="10"/>
      <color theme="1"/>
      <name val="Arial"/>
      <family val="2"/>
    </font>
    <font>
      <sz val="10"/>
      <color theme="0"/>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b/>
      <sz val="11"/>
      <color rgb="FFFF0000"/>
      <name val="Arial"/>
      <family val="2"/>
    </font>
    <font>
      <sz val="9"/>
      <color theme="1"/>
      <name val="Arial"/>
      <family val="2"/>
    </font>
    <font>
      <b/>
      <u/>
      <sz val="14"/>
      <name val="Arial"/>
      <family val="2"/>
    </font>
    <font>
      <sz val="14"/>
      <name val="Arial"/>
      <family val="2"/>
    </font>
    <font>
      <b/>
      <sz val="12"/>
      <name val="Arial"/>
      <family val="2"/>
    </font>
    <font>
      <sz val="9"/>
      <name val="Arial"/>
      <family val="2"/>
    </font>
    <font>
      <vertAlign val="superscript"/>
      <sz val="8"/>
      <name val="Arial"/>
      <family val="2"/>
    </font>
    <font>
      <u/>
      <sz val="11"/>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applyNumberFormat="0" applyFill="0" applyBorder="0" applyAlignment="0" applyProtection="0"/>
    <xf numFmtId="0" fontId="21" fillId="0" borderId="0"/>
    <xf numFmtId="9" fontId="21" fillId="0" borderId="0" applyFont="0" applyFill="0" applyBorder="0" applyAlignment="0" applyProtection="0"/>
  </cellStyleXfs>
  <cellXfs count="641">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1" fillId="0" borderId="0" xfId="2" applyProtection="1"/>
    <xf numFmtId="0" fontId="21" fillId="0" borderId="0" xfId="2" applyAlignment="1" applyProtection="1">
      <alignment horizontal="left"/>
    </xf>
    <xf numFmtId="0" fontId="21" fillId="0" borderId="0" xfId="2"/>
    <xf numFmtId="0" fontId="21" fillId="0" borderId="0" xfId="2" applyFont="1" applyAlignment="1" applyProtection="1">
      <alignment horizontal="left"/>
    </xf>
    <xf numFmtId="0" fontId="21" fillId="0" borderId="0" xfId="2" applyFont="1" applyFill="1" applyBorder="1" applyAlignment="1" applyProtection="1">
      <alignment horizontal="left" vertical="top" wrapText="1"/>
    </xf>
    <xf numFmtId="0" fontId="22" fillId="0" borderId="0" xfId="2" applyFont="1" applyFill="1" applyBorder="1" applyAlignment="1" applyProtection="1">
      <alignment horizontal="left" vertical="top"/>
    </xf>
    <xf numFmtId="0" fontId="21" fillId="0" borderId="0" xfId="2" applyFill="1" applyProtection="1"/>
    <xf numFmtId="0" fontId="22" fillId="0" borderId="0" xfId="2" applyFont="1" applyFill="1" applyBorder="1" applyAlignment="1" applyProtection="1">
      <alignment horizontal="center" vertical="top" wrapText="1"/>
    </xf>
    <xf numFmtId="0" fontId="22" fillId="0" borderId="0" xfId="2" applyFont="1" applyAlignment="1" applyProtection="1">
      <alignment horizontal="left"/>
    </xf>
    <xf numFmtId="0" fontId="21" fillId="0" borderId="0" xfId="2" applyFont="1" applyBorder="1" applyAlignment="1" applyProtection="1">
      <alignment horizontal="left" vertical="top" wrapText="1"/>
    </xf>
    <xf numFmtId="0" fontId="21" fillId="0" borderId="0" xfId="2" applyFont="1" applyBorder="1" applyAlignment="1" applyProtection="1">
      <alignment horizontal="left" vertical="top"/>
    </xf>
    <xf numFmtId="0" fontId="22" fillId="0" borderId="0" xfId="2" applyFont="1" applyBorder="1" applyAlignment="1" applyProtection="1">
      <alignment horizontal="left" vertical="top"/>
    </xf>
    <xf numFmtId="0" fontId="21" fillId="0" borderId="0" xfId="2" applyBorder="1" applyProtection="1"/>
    <xf numFmtId="0" fontId="21" fillId="0" borderId="0" xfId="2" applyFill="1" applyBorder="1" applyProtection="1"/>
    <xf numFmtId="0" fontId="21" fillId="0" borderId="3" xfId="2" applyBorder="1" applyProtection="1"/>
    <xf numFmtId="0" fontId="22" fillId="0" borderId="0" xfId="2" applyFont="1" applyBorder="1" applyAlignment="1" applyProtection="1">
      <alignment horizontal="left"/>
    </xf>
    <xf numFmtId="0" fontId="22" fillId="0" borderId="0" xfId="2" applyFont="1" applyBorder="1" applyAlignment="1" applyProtection="1">
      <alignment horizontal="left" vertical="center"/>
    </xf>
    <xf numFmtId="0" fontId="21" fillId="0" borderId="0" xfId="2" applyFont="1" applyBorder="1" applyAlignment="1" applyProtection="1">
      <alignment horizontal="left"/>
    </xf>
    <xf numFmtId="0" fontId="21" fillId="0" borderId="0" xfId="2" applyFont="1" applyBorder="1" applyProtection="1"/>
    <xf numFmtId="0" fontId="22" fillId="0" borderId="1" xfId="2" applyFont="1" applyBorder="1" applyAlignment="1" applyProtection="1">
      <alignment horizontal="left" vertical="top"/>
    </xf>
    <xf numFmtId="0" fontId="22" fillId="0" borderId="1" xfId="2" applyFont="1" applyBorder="1" applyAlignment="1" applyProtection="1">
      <alignment vertical="top"/>
    </xf>
    <xf numFmtId="0" fontId="22" fillId="0" borderId="1" xfId="2" applyFont="1" applyFill="1" applyBorder="1" applyAlignment="1" applyProtection="1">
      <alignment vertical="top" wrapText="1"/>
    </xf>
    <xf numFmtId="0" fontId="22" fillId="0" borderId="1" xfId="2" applyFont="1" applyFill="1" applyBorder="1" applyAlignment="1" applyProtection="1">
      <alignment horizontal="left" vertical="top"/>
    </xf>
    <xf numFmtId="1" fontId="22" fillId="0" borderId="13" xfId="2" quotePrefix="1" applyNumberFormat="1" applyFont="1" applyBorder="1" applyAlignment="1" applyProtection="1">
      <alignment horizontal="left" vertical="top" wrapText="1"/>
    </xf>
    <xf numFmtId="0" fontId="22" fillId="0" borderId="4" xfId="2" applyFont="1" applyBorder="1" applyAlignment="1" applyProtection="1">
      <alignment horizontal="left" vertical="top"/>
    </xf>
    <xf numFmtId="0" fontId="21" fillId="0" borderId="12" xfId="2" applyFont="1" applyBorder="1" applyAlignment="1" applyProtection="1">
      <alignment vertical="top" wrapText="1"/>
    </xf>
    <xf numFmtId="2" fontId="21" fillId="5" borderId="1" xfId="2" applyNumberFormat="1" applyFont="1" applyFill="1" applyBorder="1" applyAlignment="1" applyProtection="1">
      <alignment horizontal="left" vertical="top"/>
    </xf>
    <xf numFmtId="2" fontId="21" fillId="5" borderId="1" xfId="2" applyNumberFormat="1" applyFont="1" applyFill="1" applyBorder="1" applyAlignment="1" applyProtection="1">
      <alignment horizontal="left" vertical="top" wrapText="1"/>
    </xf>
    <xf numFmtId="16" fontId="22" fillId="0" borderId="16" xfId="2" quotePrefix="1" applyNumberFormat="1" applyFont="1" applyBorder="1" applyAlignment="1" applyProtection="1">
      <alignment horizontal="left" wrapText="1"/>
    </xf>
    <xf numFmtId="0" fontId="22" fillId="0" borderId="9" xfId="2" applyFont="1" applyBorder="1" applyAlignment="1" applyProtection="1">
      <alignment horizontal="left"/>
    </xf>
    <xf numFmtId="0" fontId="21" fillId="0" borderId="4" xfId="2" applyFont="1" applyBorder="1" applyAlignment="1" applyProtection="1">
      <alignment vertical="top" wrapText="1"/>
    </xf>
    <xf numFmtId="0" fontId="21" fillId="0" borderId="1" xfId="2" applyFont="1" applyBorder="1" applyAlignment="1" applyProtection="1">
      <alignment horizontal="left" vertical="top" wrapText="1"/>
    </xf>
    <xf numFmtId="2" fontId="21" fillId="3" borderId="1" xfId="2" applyNumberFormat="1" applyFont="1" applyFill="1" applyBorder="1" applyAlignment="1" applyProtection="1">
      <alignment horizontal="center" vertical="center"/>
    </xf>
    <xf numFmtId="1" fontId="22" fillId="0" borderId="17" xfId="2" quotePrefix="1" applyNumberFormat="1" applyFont="1" applyBorder="1" applyAlignment="1" applyProtection="1">
      <alignment horizontal="left" vertical="top" wrapText="1"/>
    </xf>
    <xf numFmtId="16" fontId="22" fillId="0" borderId="17" xfId="2" quotePrefix="1" applyNumberFormat="1" applyFont="1" applyBorder="1" applyAlignment="1" applyProtection="1">
      <alignment horizontal="left" wrapText="1"/>
    </xf>
    <xf numFmtId="0" fontId="21" fillId="0" borderId="11" xfId="2" applyFont="1" applyBorder="1" applyAlignment="1" applyProtection="1">
      <alignment vertical="top" wrapText="1"/>
    </xf>
    <xf numFmtId="0" fontId="21" fillId="0" borderId="8" xfId="2" applyFont="1" applyFill="1" applyBorder="1" applyAlignment="1" applyProtection="1">
      <alignment horizontal="left"/>
    </xf>
    <xf numFmtId="0" fontId="21" fillId="0" borderId="9" xfId="2" applyFont="1" applyFill="1" applyBorder="1" applyAlignment="1" applyProtection="1">
      <alignment horizontal="left" wrapText="1"/>
    </xf>
    <xf numFmtId="1" fontId="22" fillId="0" borderId="16" xfId="2" quotePrefix="1" applyNumberFormat="1" applyFont="1" applyBorder="1" applyAlignment="1" applyProtection="1">
      <alignment horizontal="left" vertical="top" wrapText="1"/>
    </xf>
    <xf numFmtId="1" fontId="22" fillId="0" borderId="0" xfId="2" quotePrefix="1" applyNumberFormat="1" applyFont="1" applyBorder="1" applyAlignment="1" applyProtection="1">
      <alignment horizontal="left" vertical="top" wrapText="1"/>
    </xf>
    <xf numFmtId="0" fontId="22" fillId="0" borderId="0" xfId="2" applyFont="1" applyBorder="1" applyAlignment="1" applyProtection="1">
      <alignment horizontal="left" vertical="top" wrapText="1"/>
    </xf>
    <xf numFmtId="2" fontId="21" fillId="5" borderId="0" xfId="2" applyNumberFormat="1" applyFont="1" applyFill="1" applyBorder="1" applyAlignment="1" applyProtection="1">
      <alignment horizontal="left" vertical="top"/>
    </xf>
    <xf numFmtId="2" fontId="21" fillId="5" borderId="0" xfId="2" applyNumberFormat="1" applyFont="1" applyFill="1" applyBorder="1" applyAlignment="1" applyProtection="1">
      <alignment horizontal="left" vertical="top" wrapText="1"/>
    </xf>
    <xf numFmtId="0" fontId="22" fillId="0" borderId="0" xfId="2" applyFont="1" applyBorder="1" applyAlignment="1" applyProtection="1">
      <alignment vertical="center"/>
    </xf>
    <xf numFmtId="0" fontId="22" fillId="5" borderId="1" xfId="2" applyFont="1" applyFill="1" applyBorder="1" applyAlignment="1" applyProtection="1">
      <alignment horizontal="left" vertical="top"/>
    </xf>
    <xf numFmtId="2" fontId="21" fillId="5" borderId="15" xfId="2" applyNumberFormat="1" applyFont="1" applyFill="1" applyBorder="1" applyAlignment="1" applyProtection="1">
      <alignment horizontal="left" vertical="top"/>
    </xf>
    <xf numFmtId="1" fontId="21" fillId="0" borderId="1" xfId="2" applyNumberFormat="1" applyFont="1" applyFill="1" applyBorder="1" applyAlignment="1" applyProtection="1">
      <alignment horizontal="center" vertical="center"/>
    </xf>
    <xf numFmtId="0" fontId="22" fillId="0" borderId="8" xfId="2" applyFont="1" applyBorder="1" applyAlignment="1" applyProtection="1">
      <alignment horizontal="left"/>
    </xf>
    <xf numFmtId="0" fontId="21" fillId="0" borderId="9" xfId="2" applyFont="1" applyFill="1" applyBorder="1" applyAlignment="1" applyProtection="1">
      <alignment horizontal="left" vertical="top" wrapText="1"/>
    </xf>
    <xf numFmtId="2" fontId="21" fillId="0" borderId="13" xfId="2" applyNumberFormat="1" applyFont="1" applyFill="1" applyBorder="1" applyAlignment="1" applyProtection="1">
      <alignment horizontal="center" vertical="center" wrapText="1"/>
    </xf>
    <xf numFmtId="0" fontId="22" fillId="0" borderId="5" xfId="2" applyFont="1" applyBorder="1" applyAlignment="1" applyProtection="1">
      <alignment horizontal="left"/>
    </xf>
    <xf numFmtId="2" fontId="21" fillId="0" borderId="16" xfId="2" applyNumberFormat="1" applyFont="1" applyFill="1" applyBorder="1" applyAlignment="1" applyProtection="1">
      <alignment horizontal="center" vertical="center" wrapText="1"/>
    </xf>
    <xf numFmtId="2" fontId="21" fillId="5" borderId="0" xfId="2" applyNumberFormat="1" applyFont="1" applyFill="1" applyBorder="1" applyAlignment="1" applyProtection="1">
      <alignment horizontal="center" vertical="center"/>
    </xf>
    <xf numFmtId="0" fontId="21" fillId="0" borderId="0" xfId="2" applyBorder="1" applyAlignment="1" applyProtection="1">
      <alignment horizontal="left"/>
    </xf>
    <xf numFmtId="0" fontId="21" fillId="0" borderId="0" xfId="2" applyFont="1" applyBorder="1" applyAlignment="1" applyProtection="1">
      <alignment horizontal="right"/>
    </xf>
    <xf numFmtId="0" fontId="32" fillId="0" borderId="0" xfId="2" applyFont="1" applyFill="1" applyBorder="1" applyAlignment="1" applyProtection="1">
      <alignment horizontal="right"/>
    </xf>
    <xf numFmtId="2" fontId="21" fillId="5" borderId="0" xfId="2" applyNumberFormat="1" applyFont="1" applyFill="1" applyBorder="1" applyAlignment="1" applyProtection="1">
      <alignment horizontal="center"/>
    </xf>
    <xf numFmtId="0" fontId="22" fillId="0" borderId="0" xfId="2" applyFont="1" applyBorder="1" applyProtection="1"/>
    <xf numFmtId="0" fontId="22" fillId="0" borderId="0" xfId="2" applyFont="1" applyBorder="1" applyAlignment="1" applyProtection="1">
      <alignment horizontal="right"/>
    </xf>
    <xf numFmtId="0" fontId="22" fillId="0" borderId="0" xfId="2" applyFont="1"/>
    <xf numFmtId="0" fontId="22" fillId="0" borderId="0" xfId="2" applyFont="1" applyBorder="1" applyAlignment="1" applyProtection="1">
      <alignment horizontal="right" vertical="top"/>
    </xf>
    <xf numFmtId="2" fontId="21" fillId="5" borderId="0" xfId="2" applyNumberFormat="1" applyFont="1" applyFill="1" applyBorder="1" applyAlignment="1" applyProtection="1">
      <alignment horizontal="left"/>
    </xf>
    <xf numFmtId="0" fontId="21" fillId="5" borderId="0" xfId="2" applyFill="1" applyBorder="1" applyProtection="1"/>
    <xf numFmtId="0" fontId="22" fillId="0" borderId="14" xfId="2" applyFont="1" applyBorder="1" applyAlignment="1" applyProtection="1">
      <alignment vertical="top"/>
    </xf>
    <xf numFmtId="0" fontId="21" fillId="5" borderId="1" xfId="2" applyFont="1" applyFill="1" applyBorder="1" applyAlignment="1" applyProtection="1">
      <alignment horizontal="center" vertical="center"/>
    </xf>
    <xf numFmtId="0" fontId="22" fillId="0" borderId="5" xfId="2" applyFont="1" applyBorder="1" applyAlignment="1" applyProtection="1">
      <alignment horizontal="left" vertical="top"/>
    </xf>
    <xf numFmtId="0" fontId="21" fillId="5" borderId="5" xfId="2" applyFont="1" applyFill="1" applyBorder="1" applyAlignment="1" applyProtection="1">
      <alignment horizontal="center" vertical="center"/>
    </xf>
    <xf numFmtId="0" fontId="21" fillId="5" borderId="7" xfId="2" applyFont="1" applyFill="1" applyBorder="1" applyAlignment="1" applyProtection="1">
      <alignment horizontal="center" vertical="center"/>
    </xf>
    <xf numFmtId="0" fontId="22" fillId="0" borderId="8" xfId="2" applyFont="1" applyBorder="1" applyAlignment="1" applyProtection="1">
      <alignment vertical="top"/>
    </xf>
    <xf numFmtId="0" fontId="22" fillId="0" borderId="3" xfId="2" applyFont="1" applyBorder="1" applyAlignment="1" applyProtection="1">
      <alignment horizontal="left" vertical="top" wrapText="1"/>
    </xf>
    <xf numFmtId="0" fontId="21" fillId="5" borderId="8" xfId="2" applyFont="1" applyFill="1" applyBorder="1" applyAlignment="1" applyProtection="1">
      <alignment horizontal="center" vertical="center"/>
    </xf>
    <xf numFmtId="0" fontId="21" fillId="5" borderId="9" xfId="2" applyFont="1" applyFill="1" applyBorder="1" applyAlignment="1" applyProtection="1">
      <alignment horizontal="center" vertical="center"/>
    </xf>
    <xf numFmtId="2" fontId="21" fillId="5" borderId="13" xfId="2" applyNumberFormat="1" applyFont="1" applyFill="1" applyBorder="1" applyAlignment="1" applyProtection="1">
      <alignment horizontal="left" vertical="top"/>
    </xf>
    <xf numFmtId="0" fontId="21" fillId="5" borderId="13" xfId="2" applyFont="1" applyFill="1" applyBorder="1" applyAlignment="1" applyProtection="1">
      <alignment horizontal="center" vertical="center"/>
    </xf>
    <xf numFmtId="0" fontId="22" fillId="0" borderId="1" xfId="2" applyFont="1" applyBorder="1" applyAlignment="1" applyProtection="1">
      <alignment vertical="top" wrapText="1"/>
    </xf>
    <xf numFmtId="2" fontId="21" fillId="5" borderId="16" xfId="2" applyNumberFormat="1" applyFont="1" applyFill="1" applyBorder="1" applyAlignment="1" applyProtection="1">
      <alignment horizontal="left" vertical="top"/>
    </xf>
    <xf numFmtId="0" fontId="21" fillId="5" borderId="16" xfId="2" applyFont="1" applyFill="1" applyBorder="1" applyAlignment="1" applyProtection="1">
      <alignment horizontal="center" vertical="center"/>
    </xf>
    <xf numFmtId="0" fontId="22" fillId="0" borderId="0" xfId="2" applyFont="1" applyBorder="1" applyAlignment="1" applyProtection="1">
      <alignment vertical="top" wrapText="1"/>
    </xf>
    <xf numFmtId="0" fontId="21" fillId="5" borderId="0" xfId="2" applyFont="1" applyFill="1" applyBorder="1" applyAlignment="1" applyProtection="1">
      <alignment horizontal="center" vertical="center"/>
    </xf>
    <xf numFmtId="0" fontId="22" fillId="0" borderId="0" xfId="2" applyFont="1" applyBorder="1" applyAlignment="1" applyProtection="1">
      <alignment vertical="top"/>
    </xf>
    <xf numFmtId="0" fontId="21" fillId="0" borderId="0" xfId="2" applyFont="1" applyFill="1" applyBorder="1" applyAlignment="1" applyProtection="1">
      <alignment horizontal="right" vertical="top"/>
    </xf>
    <xf numFmtId="0" fontId="21" fillId="5" borderId="0" xfId="2" applyFont="1" applyFill="1" applyBorder="1" applyProtection="1"/>
    <xf numFmtId="0" fontId="21" fillId="0" borderId="6" xfId="2" applyFont="1" applyBorder="1" applyProtection="1"/>
    <xf numFmtId="0" fontId="22" fillId="0" borderId="5" xfId="2" applyFont="1" applyBorder="1" applyAlignment="1" applyProtection="1">
      <alignment vertical="top"/>
    </xf>
    <xf numFmtId="0" fontId="21" fillId="5" borderId="15" xfId="2" applyFont="1" applyFill="1" applyBorder="1" applyAlignment="1" applyProtection="1">
      <alignment horizontal="center" vertical="center"/>
    </xf>
    <xf numFmtId="0" fontId="21" fillId="5" borderId="12" xfId="2" applyFont="1" applyFill="1" applyBorder="1" applyAlignment="1" applyProtection="1">
      <alignment horizontal="center" vertical="center"/>
    </xf>
    <xf numFmtId="2" fontId="21" fillId="0" borderId="0" xfId="2" applyNumberFormat="1" applyFont="1" applyFill="1" applyBorder="1" applyAlignment="1" applyProtection="1">
      <alignment horizontal="left" vertical="top"/>
    </xf>
    <xf numFmtId="0" fontId="21" fillId="0" borderId="0" xfId="2" applyFont="1" applyFill="1" applyBorder="1" applyAlignment="1" applyProtection="1">
      <alignment horizontal="center" vertical="center"/>
    </xf>
    <xf numFmtId="0" fontId="21" fillId="0" borderId="0" xfId="2" applyFont="1" applyFill="1" applyBorder="1" applyProtection="1"/>
    <xf numFmtId="0" fontId="22" fillId="0" borderId="8" xfId="2" applyFont="1" applyBorder="1" applyAlignment="1" applyProtection="1">
      <alignment horizontal="right" vertical="top"/>
    </xf>
    <xf numFmtId="2" fontId="21" fillId="0" borderId="0" xfId="2" applyNumberFormat="1" applyFont="1" applyFill="1" applyBorder="1" applyAlignment="1" applyProtection="1">
      <alignment horizontal="center" vertical="top"/>
    </xf>
    <xf numFmtId="2" fontId="21" fillId="0" borderId="0" xfId="2" applyNumberFormat="1" applyFont="1" applyFill="1" applyBorder="1" applyAlignment="1" applyProtection="1">
      <alignment horizontal="left"/>
    </xf>
    <xf numFmtId="0" fontId="22" fillId="0" borderId="1" xfId="2" applyFont="1" applyBorder="1" applyAlignment="1" applyProtection="1">
      <alignment horizontal="left" wrapText="1"/>
    </xf>
    <xf numFmtId="0" fontId="21" fillId="0" borderId="4" xfId="2" applyFont="1" applyFill="1" applyBorder="1" applyAlignment="1" applyProtection="1">
      <alignment horizontal="center" vertical="center"/>
    </xf>
    <xf numFmtId="0" fontId="21" fillId="0" borderId="0" xfId="2" applyFont="1" applyBorder="1" applyAlignment="1" applyProtection="1">
      <alignment vertical="top"/>
    </xf>
    <xf numFmtId="0" fontId="26" fillId="0" borderId="0" xfId="2" applyFont="1" applyFill="1" applyBorder="1" applyProtection="1"/>
    <xf numFmtId="2" fontId="22" fillId="0" borderId="0" xfId="2" applyNumberFormat="1" applyFont="1" applyFill="1" applyBorder="1" applyAlignment="1" applyProtection="1">
      <alignment horizontal="right" vertical="top"/>
    </xf>
    <xf numFmtId="164" fontId="21" fillId="0" borderId="0" xfId="2" applyNumberFormat="1" applyFont="1" applyFill="1" applyBorder="1" applyAlignment="1" applyProtection="1">
      <alignment horizontal="right" vertical="top"/>
    </xf>
    <xf numFmtId="0" fontId="22" fillId="0" borderId="13" xfId="2" applyNumberFormat="1" applyFont="1" applyBorder="1" applyAlignment="1" applyProtection="1">
      <alignment horizontal="left" vertical="top" wrapText="1"/>
    </xf>
    <xf numFmtId="0" fontId="21" fillId="0" borderId="3" xfId="2" applyFill="1" applyBorder="1" applyProtection="1"/>
    <xf numFmtId="0" fontId="21" fillId="0" borderId="3" xfId="2" applyFill="1" applyBorder="1" applyAlignment="1" applyProtection="1">
      <alignment horizontal="left"/>
    </xf>
    <xf numFmtId="0" fontId="21" fillId="0" borderId="4" xfId="2" applyFill="1" applyBorder="1" applyProtection="1"/>
    <xf numFmtId="0" fontId="21" fillId="0" borderId="8" xfId="2" applyFill="1" applyBorder="1" applyProtection="1"/>
    <xf numFmtId="0" fontId="21" fillId="0" borderId="0" xfId="2" applyFill="1" applyBorder="1" applyAlignment="1" applyProtection="1">
      <alignment horizontal="left"/>
    </xf>
    <xf numFmtId="0" fontId="21" fillId="0" borderId="9" xfId="2" applyFill="1" applyBorder="1" applyProtection="1"/>
    <xf numFmtId="0" fontId="22" fillId="0" borderId="0" xfId="2" applyFont="1" applyFill="1" applyBorder="1" applyAlignment="1" applyProtection="1">
      <alignment vertical="top"/>
    </xf>
    <xf numFmtId="0" fontId="22" fillId="0" borderId="0" xfId="2" applyFont="1" applyFill="1" applyBorder="1" applyAlignment="1" applyProtection="1">
      <alignment horizontal="left"/>
    </xf>
    <xf numFmtId="0" fontId="22" fillId="0" borderId="0" xfId="2" applyFont="1" applyFill="1" applyBorder="1" applyProtection="1"/>
    <xf numFmtId="0" fontId="22" fillId="0" borderId="0" xfId="2" applyFont="1" applyFill="1" applyBorder="1" applyAlignment="1" applyProtection="1">
      <alignment horizontal="right" vertical="top"/>
    </xf>
    <xf numFmtId="0" fontId="21" fillId="0" borderId="5" xfId="2" applyFill="1" applyBorder="1" applyProtection="1"/>
    <xf numFmtId="0" fontId="21" fillId="0" borderId="6" xfId="2" applyFill="1" applyBorder="1" applyProtection="1"/>
    <xf numFmtId="0" fontId="22" fillId="0" borderId="6" xfId="2" applyFont="1" applyFill="1" applyBorder="1" applyAlignment="1" applyProtection="1">
      <alignment vertical="top"/>
    </xf>
    <xf numFmtId="0" fontId="21" fillId="0" borderId="6" xfId="2" applyFill="1" applyBorder="1" applyAlignment="1" applyProtection="1">
      <alignment horizontal="left"/>
    </xf>
    <xf numFmtId="0" fontId="22" fillId="0" borderId="6" xfId="2" applyFont="1" applyFill="1" applyBorder="1" applyProtection="1"/>
    <xf numFmtId="0" fontId="22" fillId="0" borderId="6" xfId="2" applyFont="1" applyFill="1" applyBorder="1" applyAlignment="1" applyProtection="1">
      <alignment horizontal="right" vertical="top"/>
    </xf>
    <xf numFmtId="0" fontId="22" fillId="0" borderId="7" xfId="2" applyFont="1" applyFill="1" applyBorder="1" applyAlignment="1" applyProtection="1">
      <alignment horizontal="left" vertical="top" wrapText="1"/>
    </xf>
    <xf numFmtId="0" fontId="22" fillId="0" borderId="14" xfId="2" applyFont="1" applyFill="1" applyBorder="1" applyProtection="1"/>
    <xf numFmtId="0" fontId="28" fillId="0" borderId="0" xfId="2" applyFont="1" applyBorder="1" applyAlignment="1" applyProtection="1">
      <alignment horizontal="left" vertical="top"/>
    </xf>
    <xf numFmtId="0" fontId="28" fillId="0" borderId="0" xfId="2" applyFont="1" applyBorder="1" applyAlignment="1" applyProtection="1">
      <alignment vertical="top"/>
    </xf>
    <xf numFmtId="0" fontId="0" fillId="0" borderId="0" xfId="0" applyProtection="1"/>
    <xf numFmtId="0" fontId="0" fillId="0" borderId="0" xfId="0" applyAlignment="1" applyProtection="1"/>
    <xf numFmtId="0" fontId="13" fillId="0" borderId="0" xfId="0" applyFont="1" applyProtection="1"/>
    <xf numFmtId="0" fontId="3" fillId="2" borderId="0" xfId="0" applyFont="1" applyFill="1" applyBorder="1" applyAlignment="1" applyProtection="1">
      <alignment vertical="top" wrapText="1"/>
    </xf>
    <xf numFmtId="0" fontId="10"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49" fontId="3" fillId="0" borderId="1" xfId="0" applyNumberFormat="1" applyFont="1" applyFill="1" applyBorder="1" applyAlignment="1" applyProtection="1">
      <alignment horizontal="center"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0" fontId="0" fillId="0" borderId="0" xfId="0" applyAlignment="1" applyProtection="1">
      <alignment horizontal="left" indent="3"/>
    </xf>
    <xf numFmtId="0" fontId="0" fillId="0" borderId="0" xfId="0" applyFont="1" applyFill="1" applyBorder="1" applyAlignment="1" applyProtection="1">
      <alignment horizontal="left" vertical="top" wrapText="1"/>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0" borderId="0" xfId="0" applyFill="1" applyAlignment="1" applyProtection="1">
      <alignment vertical="top"/>
    </xf>
    <xf numFmtId="0" fontId="20"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0"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7"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22" fillId="5" borderId="0" xfId="2" applyFont="1" applyFill="1" applyProtection="1"/>
    <xf numFmtId="0" fontId="21" fillId="5" borderId="0" xfId="2" applyFill="1" applyProtection="1"/>
    <xf numFmtId="0" fontId="23" fillId="5" borderId="0" xfId="2" applyFont="1" applyFill="1" applyAlignment="1" applyProtection="1">
      <alignment horizontal="center" vertical="top"/>
    </xf>
    <xf numFmtId="0" fontId="21" fillId="5" borderId="0" xfId="2" applyFill="1" applyAlignment="1" applyProtection="1">
      <alignment wrapText="1"/>
    </xf>
    <xf numFmtId="0" fontId="21" fillId="0" borderId="0" xfId="2" applyAlignment="1" applyProtection="1">
      <alignment wrapText="1"/>
    </xf>
    <xf numFmtId="0" fontId="21" fillId="5" borderId="0" xfId="2" applyFont="1" applyFill="1" applyBorder="1" applyAlignment="1" applyProtection="1">
      <alignment horizontal="center" vertical="top" wrapText="1"/>
    </xf>
    <xf numFmtId="2" fontId="21" fillId="5" borderId="1" xfId="2" applyNumberFormat="1" applyFont="1" applyFill="1" applyBorder="1" applyAlignment="1" applyProtection="1">
      <alignment horizontal="center" vertical="top"/>
    </xf>
    <xf numFmtId="0" fontId="21" fillId="5" borderId="1" xfId="2" applyFill="1" applyBorder="1" applyProtection="1"/>
    <xf numFmtId="0" fontId="21" fillId="5" borderId="1" xfId="2" applyFont="1" applyFill="1" applyBorder="1" applyProtection="1"/>
    <xf numFmtId="0" fontId="22" fillId="5" borderId="1" xfId="2" applyFont="1" applyFill="1" applyBorder="1" applyProtection="1"/>
    <xf numFmtId="2" fontId="21" fillId="5" borderId="1" xfId="2" applyNumberFormat="1" applyFont="1" applyFill="1" applyBorder="1" applyAlignment="1" applyProtection="1">
      <alignment horizontal="center" vertical="center"/>
    </xf>
    <xf numFmtId="2" fontId="22" fillId="5" borderId="1" xfId="2" applyNumberFormat="1" applyFont="1" applyFill="1" applyBorder="1" applyAlignment="1" applyProtection="1">
      <alignment horizontal="left" vertical="top"/>
    </xf>
    <xf numFmtId="2" fontId="21" fillId="5" borderId="1" xfId="2" applyNumberFormat="1" applyFill="1" applyBorder="1" applyProtection="1"/>
    <xf numFmtId="165" fontId="21" fillId="0" borderId="0" xfId="2" applyNumberFormat="1" applyProtection="1"/>
    <xf numFmtId="0" fontId="30" fillId="5" borderId="1" xfId="2" applyFont="1" applyFill="1" applyBorder="1" applyAlignment="1" applyProtection="1">
      <alignment vertical="center"/>
    </xf>
    <xf numFmtId="0" fontId="30" fillId="5" borderId="1" xfId="2" applyFont="1" applyFill="1" applyBorder="1" applyAlignment="1" applyProtection="1">
      <alignment horizontal="right" vertical="center"/>
    </xf>
    <xf numFmtId="0" fontId="21" fillId="5" borderId="0" xfId="2" applyFont="1" applyFill="1" applyProtection="1"/>
    <xf numFmtId="0" fontId="21" fillId="0" borderId="0" xfId="2" applyFont="1" applyProtection="1"/>
    <xf numFmtId="2" fontId="30" fillId="5" borderId="1" xfId="2" applyNumberFormat="1" applyFont="1" applyFill="1" applyBorder="1" applyAlignment="1" applyProtection="1">
      <alignment horizontal="right" vertical="center"/>
    </xf>
    <xf numFmtId="1" fontId="30" fillId="5" borderId="1" xfId="2" applyNumberFormat="1" applyFont="1" applyFill="1" applyBorder="1" applyAlignment="1" applyProtection="1">
      <alignment horizontal="right" vertical="center"/>
    </xf>
    <xf numFmtId="0" fontId="31" fillId="5" borderId="1" xfId="2" applyFont="1" applyFill="1" applyBorder="1" applyAlignment="1" applyProtection="1">
      <alignment vertical="top" wrapText="1"/>
    </xf>
    <xf numFmtId="0" fontId="21" fillId="5" borderId="1" xfId="2" applyFill="1" applyBorder="1" applyAlignment="1" applyProtection="1">
      <alignment horizontal="right" vertical="top"/>
    </xf>
    <xf numFmtId="164" fontId="30" fillId="5" borderId="1" xfId="2" applyNumberFormat="1" applyFont="1" applyFill="1" applyBorder="1" applyAlignment="1" applyProtection="1">
      <alignment horizontal="right" vertical="top"/>
    </xf>
    <xf numFmtId="0" fontId="30" fillId="5" borderId="0" xfId="2" applyFont="1" applyFill="1" applyBorder="1" applyAlignment="1" applyProtection="1">
      <alignment horizontal="right" vertical="center"/>
    </xf>
    <xf numFmtId="0" fontId="21" fillId="5" borderId="1" xfId="2" applyFill="1" applyBorder="1" applyAlignment="1" applyProtection="1">
      <alignment vertical="top"/>
    </xf>
    <xf numFmtId="0" fontId="30" fillId="5" borderId="1" xfId="2" applyFont="1" applyFill="1" applyBorder="1" applyAlignment="1" applyProtection="1">
      <alignment horizontal="right" vertical="top"/>
    </xf>
    <xf numFmtId="0" fontId="31" fillId="5" borderId="0" xfId="2" applyFont="1" applyFill="1" applyBorder="1" applyAlignment="1" applyProtection="1">
      <alignment vertical="top" wrapText="1"/>
    </xf>
    <xf numFmtId="0" fontId="21" fillId="5" borderId="0" xfId="2" quotePrefix="1" applyFill="1" applyProtection="1"/>
    <xf numFmtId="2" fontId="22" fillId="5" borderId="0" xfId="2" applyNumberFormat="1" applyFont="1" applyFill="1" applyBorder="1" applyProtection="1"/>
    <xf numFmtId="164" fontId="30" fillId="5" borderId="0" xfId="2" applyNumberFormat="1" applyFont="1" applyFill="1" applyBorder="1" applyAlignment="1" applyProtection="1">
      <alignment horizontal="right" vertical="center"/>
    </xf>
    <xf numFmtId="0" fontId="21" fillId="5" borderId="0" xfId="2" applyFill="1" applyBorder="1" applyAlignment="1" applyProtection="1">
      <alignment vertical="top"/>
    </xf>
    <xf numFmtId="0" fontId="22" fillId="0" borderId="0" xfId="2" applyFont="1" applyProtection="1"/>
    <xf numFmtId="0" fontId="22" fillId="5" borderId="0" xfId="2" applyFont="1" applyFill="1" applyAlignment="1" applyProtection="1">
      <alignment horizontal="right"/>
    </xf>
    <xf numFmtId="2" fontId="21" fillId="5" borderId="0" xfId="2" applyNumberFormat="1" applyFont="1" applyFill="1" applyBorder="1" applyAlignment="1" applyProtection="1">
      <alignment horizontal="center" vertical="top"/>
    </xf>
    <xf numFmtId="0" fontId="22" fillId="5" borderId="14" xfId="2" applyFont="1" applyFill="1" applyBorder="1" applyProtection="1"/>
    <xf numFmtId="0" fontId="21" fillId="5" borderId="3" xfId="2" applyFill="1" applyBorder="1" applyAlignment="1" applyProtection="1">
      <alignment horizontal="left"/>
    </xf>
    <xf numFmtId="0" fontId="21" fillId="5" borderId="3" xfId="2" applyFill="1" applyBorder="1" applyProtection="1"/>
    <xf numFmtId="0" fontId="21" fillId="5" borderId="4" xfId="2" applyFill="1" applyBorder="1" applyProtection="1"/>
    <xf numFmtId="0" fontId="21" fillId="5" borderId="9" xfId="2" applyFont="1" applyFill="1" applyBorder="1" applyAlignment="1" applyProtection="1">
      <alignment horizontal="left" vertical="top" wrapText="1"/>
    </xf>
    <xf numFmtId="0" fontId="21" fillId="5" borderId="8" xfId="2" applyFill="1" applyBorder="1" applyProtection="1"/>
    <xf numFmtId="0" fontId="21" fillId="5" borderId="0" xfId="2" applyFill="1" applyBorder="1" applyAlignment="1" applyProtection="1">
      <alignment horizontal="left"/>
    </xf>
    <xf numFmtId="0" fontId="21" fillId="5" borderId="9" xfId="2" applyFill="1" applyBorder="1" applyProtection="1"/>
    <xf numFmtId="0" fontId="21" fillId="5" borderId="0" xfId="2" applyFill="1" applyBorder="1" applyAlignment="1" applyProtection="1">
      <alignment horizontal="right"/>
    </xf>
    <xf numFmtId="0" fontId="21" fillId="5" borderId="5" xfId="2" applyFill="1" applyBorder="1" applyProtection="1"/>
    <xf numFmtId="0" fontId="21" fillId="5" borderId="6" xfId="2" applyFill="1" applyBorder="1" applyAlignment="1" applyProtection="1">
      <alignment horizontal="left"/>
    </xf>
    <xf numFmtId="0" fontId="21" fillId="5" borderId="11" xfId="2" applyFill="1" applyBorder="1" applyAlignment="1" applyProtection="1">
      <alignment vertical="top"/>
    </xf>
    <xf numFmtId="0" fontId="21" fillId="5" borderId="6" xfId="2" applyFill="1" applyBorder="1" applyProtection="1"/>
    <xf numFmtId="0" fontId="21" fillId="5" borderId="7" xfId="2" applyFill="1" applyBorder="1" applyProtection="1"/>
    <xf numFmtId="0" fontId="21" fillId="0" borderId="0" xfId="2" applyFill="1" applyAlignment="1" applyProtection="1">
      <alignment vertical="top"/>
    </xf>
    <xf numFmtId="0" fontId="21" fillId="0" borderId="0" xfId="2" applyFill="1" applyAlignment="1" applyProtection="1">
      <alignment horizontal="left" vertical="top"/>
    </xf>
    <xf numFmtId="0" fontId="21" fillId="0" borderId="0" xfId="2" applyFill="1" applyAlignment="1" applyProtection="1">
      <alignment horizontal="left"/>
    </xf>
    <xf numFmtId="0" fontId="21" fillId="0" borderId="0" xfId="2" applyAlignment="1" applyProtection="1">
      <alignment vertical="top"/>
    </xf>
    <xf numFmtId="0" fontId="21" fillId="0" borderId="0" xfId="2" applyAlignment="1" applyProtection="1">
      <alignment horizontal="left" vertical="top"/>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0" fontId="0" fillId="0" borderId="0" xfId="0" applyFill="1" applyBorder="1" applyProtection="1"/>
    <xf numFmtId="0" fontId="0" fillId="0" borderId="0" xfId="0" applyFont="1" applyProtection="1"/>
    <xf numFmtId="0" fontId="20"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6" fillId="0" borderId="0" xfId="0" applyFont="1" applyFill="1" applyProtection="1"/>
    <xf numFmtId="0" fontId="0" fillId="6" borderId="0" xfId="0" applyFill="1" applyBorder="1" applyProtection="1"/>
    <xf numFmtId="0" fontId="0" fillId="6" borderId="0" xfId="0" applyFill="1" applyProtection="1"/>
    <xf numFmtId="0" fontId="40" fillId="0" borderId="1" xfId="2" applyFont="1" applyFill="1" applyBorder="1" applyAlignment="1">
      <alignment vertical="center" wrapText="1" readingOrder="1"/>
    </xf>
    <xf numFmtId="0" fontId="40" fillId="0" borderId="1" xfId="2" applyFont="1" applyFill="1" applyBorder="1" applyAlignment="1">
      <alignment horizontal="center" vertical="center" wrapText="1" readingOrder="1"/>
    </xf>
    <xf numFmtId="0" fontId="40" fillId="0" borderId="1" xfId="2" applyFont="1" applyFill="1" applyBorder="1" applyAlignment="1">
      <alignment horizontal="left" vertical="center" wrapText="1" readingOrder="1"/>
    </xf>
    <xf numFmtId="2" fontId="40" fillId="0" borderId="1" xfId="3" applyNumberFormat="1" applyFont="1" applyFill="1" applyBorder="1" applyAlignment="1">
      <alignment horizontal="right" vertical="center" wrapText="1" readingOrder="1"/>
    </xf>
    <xf numFmtId="0" fontId="40"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0" fontId="0" fillId="0" borderId="0" xfId="0" applyBorder="1" applyAlignment="1" applyProtection="1">
      <alignment horizontal="left" vertical="top" wrapText="1"/>
    </xf>
    <xf numFmtId="0" fontId="37" fillId="0" borderId="0" xfId="0" applyFont="1" applyFill="1" applyBorder="1" applyAlignment="1" applyProtection="1">
      <alignment horizontal="left" vertical="center"/>
    </xf>
    <xf numFmtId="0" fontId="23" fillId="0" borderId="0" xfId="2" applyFont="1" applyAlignment="1" applyProtection="1">
      <alignment horizontal="center" vertical="top"/>
    </xf>
    <xf numFmtId="0" fontId="24" fillId="0" borderId="0" xfId="2" applyFont="1" applyAlignment="1" applyProtection="1">
      <alignment horizontal="center" wrapText="1"/>
    </xf>
    <xf numFmtId="0" fontId="22" fillId="0" borderId="11" xfId="2" applyFont="1" applyFill="1" applyBorder="1" applyAlignment="1" applyProtection="1">
      <alignment horizontal="left" vertical="top" wrapText="1"/>
    </xf>
    <xf numFmtId="0" fontId="22" fillId="0" borderId="12" xfId="2" applyFont="1" applyFill="1" applyBorder="1" applyAlignment="1" applyProtection="1">
      <alignment horizontal="left" vertical="top" wrapText="1"/>
    </xf>
    <xf numFmtId="0" fontId="22" fillId="0" borderId="0" xfId="2" applyFont="1" applyBorder="1" applyAlignment="1" applyProtection="1">
      <alignment horizontal="center" vertical="center" textRotation="90"/>
    </xf>
    <xf numFmtId="0" fontId="22" fillId="0" borderId="13" xfId="2" applyFont="1" applyBorder="1" applyAlignment="1" applyProtection="1">
      <alignment horizontal="left" vertical="top" wrapText="1"/>
    </xf>
    <xf numFmtId="0" fontId="22" fillId="0" borderId="17" xfId="2" applyFont="1" applyBorder="1" applyAlignment="1" applyProtection="1">
      <alignment horizontal="left" vertical="top" wrapText="1"/>
    </xf>
    <xf numFmtId="0" fontId="22" fillId="5" borderId="11" xfId="2" applyFont="1" applyFill="1" applyBorder="1" applyAlignment="1" applyProtection="1">
      <alignment horizontal="left" vertical="top" wrapText="1"/>
    </xf>
    <xf numFmtId="0" fontId="22" fillId="5" borderId="12" xfId="2" applyFont="1" applyFill="1" applyBorder="1" applyAlignment="1" applyProtection="1">
      <alignment horizontal="left" vertical="top" wrapText="1"/>
    </xf>
    <xf numFmtId="0" fontId="22" fillId="0" borderId="13" xfId="2" applyFont="1" applyBorder="1" applyAlignment="1" applyProtection="1">
      <alignment horizontal="left" vertical="top"/>
    </xf>
    <xf numFmtId="0" fontId="22" fillId="0" borderId="16" xfId="2" applyFont="1" applyBorder="1" applyAlignment="1" applyProtection="1">
      <alignment horizontal="left" vertical="top" wrapText="1"/>
    </xf>
    <xf numFmtId="0" fontId="22" fillId="0" borderId="14" xfId="2" applyFont="1" applyBorder="1" applyAlignment="1" applyProtection="1">
      <alignment horizontal="left" vertical="top"/>
    </xf>
    <xf numFmtId="0" fontId="22" fillId="0" borderId="1" xfId="2" applyFont="1" applyBorder="1" applyAlignment="1" applyProtection="1">
      <alignment horizontal="left" vertical="top" wrapText="1"/>
    </xf>
    <xf numFmtId="0" fontId="21" fillId="0" borderId="12" xfId="2" applyFont="1" applyBorder="1" applyAlignment="1" applyProtection="1">
      <alignment horizontal="left" vertical="top" wrapText="1"/>
    </xf>
    <xf numFmtId="0" fontId="22" fillId="0" borderId="0"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xf>
    <xf numFmtId="0" fontId="34" fillId="2" borderId="3" xfId="2" applyFont="1" applyFill="1" applyBorder="1" applyAlignment="1" applyProtection="1">
      <alignment vertical="top" wrapText="1"/>
    </xf>
    <xf numFmtId="0" fontId="22" fillId="2" borderId="3" xfId="2" applyFont="1" applyFill="1" applyBorder="1" applyAlignment="1" applyProtection="1">
      <alignment vertical="top" wrapText="1"/>
    </xf>
    <xf numFmtId="0" fontId="22" fillId="2" borderId="0" xfId="2" applyFont="1" applyFill="1" applyBorder="1" applyAlignment="1" applyProtection="1">
      <alignment vertical="top" wrapText="1"/>
    </xf>
    <xf numFmtId="0" fontId="22" fillId="2" borderId="9" xfId="2" applyFont="1" applyFill="1" applyBorder="1" applyAlignment="1" applyProtection="1">
      <alignment vertical="top" wrapText="1"/>
    </xf>
    <xf numFmtId="0" fontId="21"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1" fillId="0" borderId="0" xfId="2" applyFont="1" applyBorder="1" applyAlignment="1" applyProtection="1">
      <alignment vertical="top" wrapText="1"/>
    </xf>
    <xf numFmtId="0" fontId="41" fillId="0" borderId="1" xfId="2" applyFont="1" applyBorder="1" applyAlignment="1" applyProtection="1">
      <alignment horizontal="left" vertical="top"/>
    </xf>
    <xf numFmtId="0" fontId="42"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1" fillId="0" borderId="1" xfId="2" applyFont="1" applyBorder="1" applyAlignment="1" applyProtection="1">
      <alignment vertical="top" wrapText="1"/>
    </xf>
    <xf numFmtId="0" fontId="21" fillId="0" borderId="6" xfId="2" applyFont="1" applyBorder="1" applyAlignment="1" applyProtection="1">
      <alignment horizontal="left" vertical="top" wrapText="1"/>
    </xf>
    <xf numFmtId="0" fontId="21" fillId="5" borderId="6" xfId="2" applyFill="1" applyBorder="1" applyAlignment="1" applyProtection="1">
      <alignment vertical="top"/>
    </xf>
    <xf numFmtId="0" fontId="21" fillId="5" borderId="0" xfId="2" applyFont="1" applyFill="1" applyBorder="1" applyAlignment="1" applyProtection="1">
      <alignment vertical="top" wrapText="1"/>
    </xf>
    <xf numFmtId="0" fontId="43" fillId="0" borderId="0" xfId="2" applyFont="1" applyFill="1" applyBorder="1" applyAlignment="1" applyProtection="1">
      <alignment horizontal="center" wrapText="1"/>
    </xf>
    <xf numFmtId="0" fontId="21" fillId="0" borderId="1" xfId="2" applyFont="1" applyBorder="1" applyAlignment="1" applyProtection="1">
      <alignment vertical="top" wrapText="1"/>
      <protection locked="0"/>
    </xf>
    <xf numFmtId="0" fontId="21" fillId="0" borderId="4" xfId="2" applyFont="1" applyFill="1" applyBorder="1" applyAlignment="1" applyProtection="1">
      <alignment horizontal="center" vertical="center"/>
      <protection locked="0"/>
    </xf>
    <xf numFmtId="0" fontId="2" fillId="3" borderId="1" xfId="2" applyFont="1" applyFill="1" applyBorder="1" applyAlignment="1" applyProtection="1">
      <alignment horizontal="center" vertical="top"/>
      <protection hidden="1"/>
    </xf>
    <xf numFmtId="0" fontId="21" fillId="3" borderId="1" xfId="2" applyFont="1" applyFill="1" applyBorder="1" applyAlignment="1" applyProtection="1">
      <alignment horizontal="center" vertical="center"/>
      <protection hidden="1"/>
    </xf>
    <xf numFmtId="0" fontId="21" fillId="2" borderId="1" xfId="2" applyFont="1" applyFill="1" applyBorder="1" applyAlignment="1" applyProtection="1">
      <alignment horizontal="center" vertical="center"/>
      <protection locked="0" hidden="1"/>
    </xf>
    <xf numFmtId="2" fontId="21" fillId="3" borderId="1" xfId="2" applyNumberFormat="1" applyFont="1" applyFill="1" applyBorder="1" applyAlignment="1" applyProtection="1">
      <alignment horizontal="center" vertical="center"/>
      <protection hidden="1"/>
    </xf>
    <xf numFmtId="0" fontId="21" fillId="3" borderId="15" xfId="2" applyFont="1" applyFill="1" applyBorder="1" applyAlignment="1" applyProtection="1">
      <alignment horizontal="center" vertical="center"/>
      <protection hidden="1"/>
    </xf>
    <xf numFmtId="0" fontId="21" fillId="2" borderId="15" xfId="2" applyFont="1" applyFill="1" applyBorder="1" applyAlignment="1" applyProtection="1">
      <alignment horizontal="center" vertical="center"/>
      <protection locked="0" hidden="1"/>
    </xf>
    <xf numFmtId="0" fontId="21" fillId="0" borderId="0" xfId="2" applyProtection="1">
      <protection hidden="1"/>
    </xf>
    <xf numFmtId="2" fontId="22" fillId="3" borderId="1" xfId="2" applyNumberFormat="1" applyFont="1" applyFill="1" applyBorder="1" applyAlignment="1" applyProtection="1">
      <alignment horizontal="center" vertical="center"/>
      <protection hidden="1"/>
    </xf>
    <xf numFmtId="2" fontId="21" fillId="5" borderId="1" xfId="2" applyNumberFormat="1" applyFont="1" applyFill="1" applyBorder="1" applyAlignment="1" applyProtection="1">
      <alignment horizontal="left" vertical="top"/>
      <protection hidden="1"/>
    </xf>
    <xf numFmtId="0" fontId="22" fillId="5" borderId="1" xfId="2" applyFont="1" applyFill="1" applyBorder="1" applyAlignment="1" applyProtection="1">
      <alignment vertical="top" wrapText="1"/>
      <protection hidden="1"/>
    </xf>
    <xf numFmtId="0" fontId="22" fillId="5" borderId="1" xfId="2" applyFont="1" applyFill="1" applyBorder="1" applyAlignment="1" applyProtection="1">
      <alignment horizontal="left" vertical="top"/>
      <protection hidden="1"/>
    </xf>
    <xf numFmtId="0" fontId="21" fillId="3" borderId="12" xfId="2" applyFont="1" applyFill="1" applyBorder="1" applyAlignment="1" applyProtection="1">
      <alignment horizontal="center" vertical="center"/>
      <protection hidden="1"/>
    </xf>
    <xf numFmtId="0" fontId="21" fillId="3" borderId="7" xfId="2" applyFont="1" applyFill="1" applyBorder="1" applyAlignment="1" applyProtection="1">
      <alignment horizontal="center" vertical="center"/>
      <protection hidden="1"/>
    </xf>
    <xf numFmtId="0" fontId="21" fillId="5" borderId="6" xfId="2" applyFont="1" applyFill="1" applyBorder="1" applyAlignment="1" applyProtection="1">
      <alignment horizontal="center" vertical="center"/>
      <protection hidden="1"/>
    </xf>
    <xf numFmtId="164" fontId="21" fillId="3" borderId="1" xfId="2" applyNumberFormat="1" applyFont="1" applyFill="1" applyBorder="1" applyAlignment="1" applyProtection="1">
      <alignment horizontal="center" vertical="top"/>
      <protection hidden="1"/>
    </xf>
    <xf numFmtId="0" fontId="22" fillId="0" borderId="1" xfId="2" applyFont="1" applyBorder="1" applyAlignment="1" applyProtection="1">
      <alignment horizontal="left" vertical="top" wrapText="1"/>
      <protection hidden="1"/>
    </xf>
    <xf numFmtId="0" fontId="22" fillId="5" borderId="1" xfId="2" applyFont="1" applyFill="1" applyBorder="1" applyAlignment="1" applyProtection="1">
      <alignment wrapText="1"/>
      <protection hidden="1"/>
    </xf>
    <xf numFmtId="0" fontId="21" fillId="3" borderId="1" xfId="2" applyFont="1" applyFill="1" applyBorder="1" applyAlignment="1" applyProtection="1">
      <alignment horizontal="center" vertical="center" wrapText="1"/>
      <protection hidden="1"/>
    </xf>
    <xf numFmtId="0" fontId="22" fillId="3" borderId="1" xfId="2" applyFont="1" applyFill="1" applyBorder="1" applyAlignment="1" applyProtection="1">
      <alignment horizontal="center" vertical="center"/>
      <protection hidden="1"/>
    </xf>
    <xf numFmtId="0" fontId="22" fillId="3" borderId="1" xfId="2" applyFont="1" applyFill="1" applyBorder="1" applyAlignment="1" applyProtection="1">
      <alignment horizontal="left" vertical="top" wrapText="1"/>
      <protection hidden="1"/>
    </xf>
    <xf numFmtId="0" fontId="0" fillId="0" borderId="0" xfId="0" applyProtection="1"/>
    <xf numFmtId="0" fontId="44" fillId="0" borderId="0" xfId="0" applyFont="1" applyProtection="1"/>
    <xf numFmtId="0" fontId="44" fillId="0" borderId="0" xfId="0" applyFont="1" applyAlignment="1" applyProtection="1"/>
    <xf numFmtId="0" fontId="45"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0" fillId="0" borderId="1" xfId="0" applyBorder="1" applyAlignment="1" applyProtection="1">
      <alignment horizontal="center" vertical="center"/>
    </xf>
    <xf numFmtId="0" fontId="0" fillId="6" borderId="0" xfId="0" applyFill="1" applyAlignment="1" applyProtection="1"/>
    <xf numFmtId="0" fontId="0" fillId="0" borderId="1" xfId="0" applyBorder="1" applyAlignment="1" applyProtection="1"/>
    <xf numFmtId="0" fontId="42" fillId="0" borderId="0" xfId="0" applyFont="1" applyAlignment="1" applyProtection="1">
      <alignment horizontal="right" vertical="center"/>
    </xf>
    <xf numFmtId="0" fontId="0" fillId="0" borderId="12" xfId="0" applyFill="1" applyBorder="1" applyAlignment="1" applyProtection="1">
      <alignment vertical="top"/>
    </xf>
    <xf numFmtId="0" fontId="3" fillId="0" borderId="0" xfId="0" applyFont="1" applyAlignment="1" applyProtection="1">
      <alignment horizontal="left"/>
    </xf>
    <xf numFmtId="0" fontId="3" fillId="0" borderId="0" xfId="0" applyFont="1" applyAlignment="1" applyProtection="1">
      <alignment horizontal="left" vertical="top"/>
    </xf>
    <xf numFmtId="0" fontId="0" fillId="0" borderId="1" xfId="0" applyBorder="1" applyProtection="1"/>
    <xf numFmtId="49" fontId="3" fillId="0" borderId="15" xfId="0" applyNumberFormat="1" applyFont="1" applyFill="1" applyBorder="1" applyAlignment="1" applyProtection="1">
      <alignment horizontal="center" vertical="top"/>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21" fillId="3" borderId="13" xfId="2" applyFont="1" applyFill="1" applyBorder="1" applyAlignment="1" applyProtection="1">
      <alignment horizontal="center" vertical="center"/>
      <protection hidden="1"/>
    </xf>
    <xf numFmtId="0" fontId="36" fillId="0" borderId="0" xfId="0" applyFont="1" applyFill="1" applyBorder="1" applyAlignment="1" applyProtection="1">
      <alignment horizontal="center" vertical="top"/>
    </xf>
    <xf numFmtId="0" fontId="24" fillId="0" borderId="0" xfId="0" applyFont="1" applyFill="1" applyAlignment="1" applyProtection="1">
      <alignment horizontal="center" wrapText="1"/>
    </xf>
    <xf numFmtId="0" fontId="48" fillId="0" borderId="0" xfId="0" applyFont="1" applyFill="1" applyAlignment="1" applyProtection="1">
      <alignment horizontal="center"/>
    </xf>
    <xf numFmtId="0" fontId="22" fillId="2" borderId="6" xfId="2" applyFont="1" applyFill="1" applyBorder="1" applyAlignment="1" applyProtection="1">
      <alignment vertical="top" wrapText="1"/>
    </xf>
    <xf numFmtId="0" fontId="9" fillId="0" borderId="0" xfId="0" applyFont="1" applyFill="1" applyBorder="1" applyAlignment="1" applyProtection="1">
      <alignment horizontal="center" vertical="top"/>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top" wrapText="1"/>
    </xf>
    <xf numFmtId="0" fontId="0" fillId="2" borderId="1" xfId="0" applyFont="1" applyFill="1" applyBorder="1" applyAlignment="1" applyProtection="1">
      <alignment vertical="top" wrapText="1"/>
    </xf>
    <xf numFmtId="0" fontId="32" fillId="0" borderId="3" xfId="0" applyFont="1" applyBorder="1" applyAlignment="1" applyProtection="1">
      <alignment horizontal="left" wrapText="1"/>
    </xf>
    <xf numFmtId="0" fontId="23" fillId="0" borderId="11"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6" borderId="0" xfId="0" applyFill="1" applyAlignment="1" applyProtection="1">
      <alignment horizontal="left" vertical="top" wrapText="1"/>
    </xf>
    <xf numFmtId="0" fontId="0" fillId="6" borderId="0" xfId="0" applyFill="1" applyAlignment="1" applyProtection="1">
      <alignment horizontal="left" vertical="top"/>
    </xf>
    <xf numFmtId="0" fontId="0" fillId="0" borderId="0" xfId="0" applyAlignment="1" applyProtection="1">
      <alignment horizontal="left" vertical="top" wrapText="1"/>
    </xf>
    <xf numFmtId="0" fontId="39" fillId="0" borderId="0" xfId="1" applyFont="1" applyAlignment="1" applyProtection="1">
      <alignment horizontal="left" vertical="top" wrapText="1"/>
    </xf>
    <xf numFmtId="0" fontId="12" fillId="0" borderId="0" xfId="0" applyFont="1" applyAlignment="1" applyProtection="1">
      <alignment horizontal="left" vertical="top"/>
    </xf>
    <xf numFmtId="0" fontId="0" fillId="0" borderId="0" xfId="0" applyAlignment="1" applyProtection="1">
      <alignment horizontal="left" vertical="top"/>
    </xf>
    <xf numFmtId="0" fontId="6" fillId="0" borderId="0" xfId="0" applyFont="1" applyFill="1" applyAlignment="1" applyProtection="1">
      <alignment horizontal="left" vertical="top" wrapText="1"/>
    </xf>
    <xf numFmtId="0" fontId="8" fillId="0" borderId="0" xfId="0" applyFont="1" applyFill="1" applyAlignment="1" applyProtection="1">
      <alignment horizontal="left" vertical="top"/>
    </xf>
    <xf numFmtId="0" fontId="23" fillId="0" borderId="15" xfId="0" applyFont="1" applyBorder="1" applyAlignment="1" applyProtection="1">
      <alignment horizontal="left" vertical="center" wrapText="1"/>
    </xf>
    <xf numFmtId="0" fontId="32" fillId="0" borderId="15"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32" fillId="0" borderId="12" xfId="0" applyFont="1" applyBorder="1" applyAlignment="1" applyProtection="1">
      <alignment horizontal="left" vertical="center" wrapText="1"/>
    </xf>
    <xf numFmtId="0" fontId="23" fillId="2" borderId="3" xfId="0" applyFont="1" applyFill="1" applyBorder="1" applyAlignment="1" applyProtection="1">
      <alignment horizontal="left" vertical="top" wrapText="1"/>
    </xf>
    <xf numFmtId="0" fontId="23" fillId="2" borderId="4" xfId="0" applyFont="1" applyFill="1" applyBorder="1" applyAlignment="1" applyProtection="1">
      <alignment horizontal="left" vertical="top" wrapText="1"/>
    </xf>
    <xf numFmtId="0" fontId="23" fillId="2" borderId="6" xfId="0" applyFont="1" applyFill="1" applyBorder="1" applyAlignment="1" applyProtection="1">
      <alignment horizontal="left" vertical="top" wrapText="1"/>
    </xf>
    <xf numFmtId="0" fontId="23" fillId="2" borderId="7"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 fillId="0" borderId="6" xfId="0" applyFont="1" applyBorder="1" applyAlignment="1" applyProtection="1">
      <alignment horizontal="left" wrapText="1"/>
    </xf>
    <xf numFmtId="0" fontId="0" fillId="2" borderId="15"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4" fillId="0" borderId="15"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2" xfId="0" applyFont="1" applyBorder="1" applyAlignment="1" applyProtection="1">
      <alignment horizontal="center" vertical="top" wrapText="1"/>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 xfId="0" applyBorder="1" applyAlignment="1" applyProtection="1">
      <alignment horizontal="left"/>
    </xf>
    <xf numFmtId="0" fontId="5" fillId="0" borderId="0" xfId="0" applyFont="1" applyAlignment="1" applyProtection="1">
      <alignment horizontal="center" vertical="center"/>
    </xf>
    <xf numFmtId="0" fontId="15" fillId="0" borderId="0" xfId="0" applyFont="1" applyAlignment="1" applyProtection="1">
      <alignment horizontal="left" vertical="top"/>
    </xf>
    <xf numFmtId="0" fontId="0" fillId="0" borderId="0" xfId="0" applyFont="1" applyAlignment="1" applyProtection="1">
      <alignment horizontal="left" vertical="top" wrapText="1"/>
    </xf>
    <xf numFmtId="0" fontId="0" fillId="0" borderId="0" xfId="0" applyFill="1" applyBorder="1" applyAlignment="1" applyProtection="1">
      <alignment horizontal="center"/>
    </xf>
    <xf numFmtId="0" fontId="4" fillId="0" borderId="1" xfId="0" applyFont="1" applyBorder="1" applyAlignment="1" applyProtection="1">
      <alignment horizontal="center" vertical="top" wrapText="1"/>
    </xf>
    <xf numFmtId="0" fontId="24" fillId="0" borderId="0" xfId="0" applyFont="1" applyFill="1" applyAlignment="1" applyProtection="1">
      <alignment horizontal="center" wrapText="1"/>
    </xf>
    <xf numFmtId="0" fontId="48" fillId="0" borderId="0" xfId="0" applyFont="1" applyFill="1" applyAlignment="1" applyProtection="1">
      <alignment horizontal="center"/>
    </xf>
    <xf numFmtId="0" fontId="49" fillId="0" borderId="0" xfId="0" applyFont="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23" fillId="2" borderId="0" xfId="0" applyFont="1" applyFill="1" applyBorder="1" applyAlignment="1" applyProtection="1">
      <alignment horizontal="left" vertical="top" wrapText="1"/>
    </xf>
    <xf numFmtId="0" fontId="23" fillId="2" borderId="9" xfId="0" applyFont="1" applyFill="1" applyBorder="1" applyAlignment="1" applyProtection="1">
      <alignment horizontal="left" vertical="top" wrapText="1"/>
    </xf>
    <xf numFmtId="0" fontId="23" fillId="0" borderId="0" xfId="0" applyFont="1" applyAlignment="1" applyProtection="1">
      <alignment horizontal="center" vertical="center"/>
    </xf>
    <xf numFmtId="0" fontId="11" fillId="2" borderId="6" xfId="1" applyFont="1" applyFill="1" applyBorder="1" applyAlignment="1" applyProtection="1">
      <alignment horizontal="left" vertical="top"/>
    </xf>
    <xf numFmtId="0" fontId="11" fillId="2" borderId="7" xfId="1" applyFont="1" applyFill="1" applyBorder="1" applyAlignment="1" applyProtection="1">
      <alignment horizontal="left" vertical="top"/>
    </xf>
    <xf numFmtId="0" fontId="9" fillId="2"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9" fillId="2" borderId="15" xfId="0" applyFont="1" applyFill="1" applyBorder="1" applyAlignment="1" applyProtection="1">
      <alignment horizontal="center" vertical="top"/>
    </xf>
    <xf numFmtId="0" fontId="9" fillId="2" borderId="11" xfId="0" applyFont="1" applyFill="1" applyBorder="1" applyAlignment="1" applyProtection="1">
      <alignment horizontal="center" vertical="top"/>
    </xf>
    <xf numFmtId="0" fontId="32" fillId="0" borderId="0" xfId="0" applyFont="1" applyBorder="1" applyAlignment="1" applyProtection="1">
      <alignment horizontal="left" vertical="top" wrapText="1"/>
    </xf>
    <xf numFmtId="0" fontId="23" fillId="0" borderId="1" xfId="0" applyFont="1" applyBorder="1" applyAlignment="1" applyProtection="1">
      <alignment horizontal="left" vertical="top" wrapText="1"/>
    </xf>
    <xf numFmtId="0" fontId="0" fillId="0" borderId="0" xfId="0" applyBorder="1" applyAlignment="1" applyProtection="1">
      <alignment horizontal="left" vertical="top" wrapText="1"/>
    </xf>
    <xf numFmtId="0" fontId="36" fillId="0" borderId="0" xfId="0" applyFont="1" applyFill="1" applyBorder="1" applyAlignment="1" applyProtection="1">
      <alignment horizontal="center" vertical="top"/>
    </xf>
    <xf numFmtId="0" fontId="39" fillId="0" borderId="0" xfId="1" applyFont="1" applyFill="1" applyAlignment="1" applyProtection="1">
      <alignment horizontal="left" vertical="top" wrapText="1"/>
    </xf>
    <xf numFmtId="0" fontId="0" fillId="0" borderId="0" xfId="0" applyFont="1" applyFill="1" applyAlignment="1" applyProtection="1">
      <alignment horizontal="left" vertical="top" wrapText="1"/>
    </xf>
    <xf numFmtId="0" fontId="32" fillId="2" borderId="15" xfId="0" applyFont="1" applyFill="1" applyBorder="1" applyAlignment="1" applyProtection="1">
      <alignment horizontal="left" vertical="top" wrapText="1"/>
      <protection locked="0"/>
    </xf>
    <xf numFmtId="0" fontId="32" fillId="2" borderId="11" xfId="0" applyFont="1" applyFill="1" applyBorder="1" applyAlignment="1" applyProtection="1">
      <alignment horizontal="left" vertical="top" wrapText="1"/>
      <protection locked="0"/>
    </xf>
    <xf numFmtId="0" fontId="32" fillId="2" borderId="12" xfId="0" applyFont="1" applyFill="1" applyBorder="1" applyAlignment="1" applyProtection="1">
      <alignment horizontal="left" vertical="top" wrapText="1"/>
      <protection locked="0"/>
    </xf>
    <xf numFmtId="0" fontId="0" fillId="0" borderId="0" xfId="0" quotePrefix="1" applyAlignment="1" applyProtection="1">
      <alignment horizontal="left" vertical="top" wrapText="1"/>
    </xf>
    <xf numFmtId="0" fontId="12" fillId="0" borderId="0" xfId="0" applyFont="1" applyBorder="1" applyAlignment="1" applyProtection="1">
      <alignment horizontal="left" vertical="top"/>
    </xf>
    <xf numFmtId="0" fontId="9" fillId="2" borderId="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7" fillId="0" borderId="6" xfId="0" applyFont="1" applyBorder="1" applyAlignment="1" applyProtection="1">
      <alignment horizontal="center" vertical="center"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9" fillId="2" borderId="1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9" fontId="23" fillId="2" borderId="11" xfId="0" applyNumberFormat="1" applyFont="1" applyFill="1" applyBorder="1" applyAlignment="1" applyProtection="1">
      <alignment horizontal="left" vertical="center" wrapText="1"/>
    </xf>
    <xf numFmtId="9" fontId="23" fillId="2" borderId="12" xfId="0" applyNumberFormat="1" applyFont="1" applyFill="1" applyBorder="1" applyAlignment="1" applyProtection="1">
      <alignment horizontal="left" vertical="center" wrapText="1"/>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3" fillId="0" borderId="1" xfId="0" applyFont="1" applyBorder="1" applyAlignment="1" applyProtection="1">
      <alignment horizontal="left" wrapText="1"/>
    </xf>
    <xf numFmtId="0" fontId="0" fillId="0" borderId="13" xfId="0"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18" fillId="0" borderId="0" xfId="0" applyFont="1" applyAlignment="1" applyProtection="1">
      <alignment horizontal="left"/>
    </xf>
    <xf numFmtId="0" fontId="0" fillId="0" borderId="0" xfId="0" applyAlignment="1" applyProtection="1">
      <alignment horizontal="left"/>
    </xf>
    <xf numFmtId="0" fontId="0" fillId="0" borderId="1" xfId="0" applyBorder="1" applyAlignment="1" applyProtection="1">
      <alignment horizontal="center" vertical="center"/>
    </xf>
    <xf numFmtId="0" fontId="0" fillId="0" borderId="13" xfId="0" applyBorder="1" applyAlignment="1" applyProtection="1">
      <alignment horizontal="left" vertical="top"/>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0" fillId="0" borderId="11" xfId="0" applyBorder="1" applyAlignment="1">
      <alignment horizontal="left" vertical="top" wrapText="1"/>
    </xf>
    <xf numFmtId="0" fontId="10" fillId="0" borderId="16" xfId="1" applyFill="1" applyBorder="1" applyAlignment="1" applyProtection="1">
      <alignment horizontal="left" vertical="top" wrapText="1"/>
    </xf>
    <xf numFmtId="0" fontId="0" fillId="0" borderId="12" xfId="0" applyFont="1" applyFill="1" applyBorder="1" applyAlignment="1" applyProtection="1">
      <alignment horizontal="left" vertical="top" wrapText="1"/>
    </xf>
    <xf numFmtId="0" fontId="3" fillId="0" borderId="0" xfId="0" applyFont="1" applyAlignment="1" applyProtection="1">
      <alignment horizontal="left" vertical="center" wrapText="1"/>
    </xf>
    <xf numFmtId="0" fontId="0" fillId="0" borderId="1" xfId="0" applyBorder="1" applyAlignment="1" applyProtection="1">
      <alignment horizontal="left"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49" fontId="0" fillId="0" borderId="1" xfId="0" applyNumberFormat="1" applyBorder="1" applyAlignment="1" applyProtection="1">
      <alignment horizontal="center" vertical="center"/>
    </xf>
    <xf numFmtId="0" fontId="0" fillId="0" borderId="13" xfId="0" applyFont="1" applyBorder="1" applyAlignment="1" applyProtection="1">
      <alignment horizontal="left" vertical="top" wrapText="1"/>
    </xf>
    <xf numFmtId="0" fontId="34" fillId="0" borderId="0" xfId="0" applyFont="1" applyFill="1" applyBorder="1" applyAlignment="1" applyProtection="1">
      <alignment horizontal="center" vertical="center"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12" fillId="0" borderId="0" xfId="0" applyFont="1" applyBorder="1" applyAlignment="1" applyProtection="1">
      <alignment horizontal="left" vertical="top"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6" fillId="0" borderId="0" xfId="0" applyFont="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9" xfId="0" applyBorder="1" applyAlignment="1" applyProtection="1">
      <alignment horizontal="left" vertical="top" wrapText="1"/>
    </xf>
    <xf numFmtId="0" fontId="3" fillId="0" borderId="3" xfId="0" applyFont="1" applyBorder="1" applyAlignment="1" applyProtection="1">
      <alignment horizontal="center" vertical="center"/>
    </xf>
    <xf numFmtId="0" fontId="0" fillId="0" borderId="1" xfId="0" applyBorder="1" applyProtection="1"/>
    <xf numFmtId="0" fontId="9" fillId="2" borderId="1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11" fillId="2" borderId="0" xfId="1" applyFont="1" applyFill="1" applyBorder="1" applyAlignment="1" applyProtection="1">
      <alignment horizontal="left" vertical="top" wrapText="1"/>
    </xf>
    <xf numFmtId="0" fontId="10" fillId="2" borderId="0" xfId="1" applyFill="1" applyBorder="1" applyAlignment="1" applyProtection="1">
      <alignment horizontal="left" vertical="top" wrapText="1"/>
    </xf>
    <xf numFmtId="0" fontId="10" fillId="2" borderId="9" xfId="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1" fillId="2" borderId="6" xfId="1" applyFont="1" applyFill="1" applyBorder="1" applyAlignment="1" applyProtection="1">
      <alignment horizontal="left" vertical="top" wrapText="1"/>
    </xf>
    <xf numFmtId="0" fontId="11" fillId="2" borderId="7" xfId="1" applyFont="1" applyFill="1" applyBorder="1" applyAlignment="1" applyProtection="1">
      <alignment horizontal="left" vertical="top" wrapText="1"/>
    </xf>
    <xf numFmtId="0" fontId="3" fillId="0" borderId="0" xfId="0" applyFont="1" applyAlignment="1" applyProtection="1">
      <alignment horizontal="left" vertical="top"/>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15" xfId="0" applyBorder="1" applyAlignment="1" applyProtection="1">
      <alignment horizontal="left" vertical="center"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21" fillId="3" borderId="15" xfId="2" applyFont="1" applyFill="1" applyBorder="1" applyAlignment="1" applyProtection="1">
      <alignment horizontal="left" vertical="top" wrapText="1"/>
      <protection hidden="1"/>
    </xf>
    <xf numFmtId="0" fontId="21" fillId="3" borderId="12" xfId="2" applyFont="1" applyFill="1" applyBorder="1" applyAlignment="1" applyProtection="1">
      <alignment horizontal="left" vertical="top" wrapText="1"/>
      <protection hidden="1"/>
    </xf>
    <xf numFmtId="0" fontId="22" fillId="0" borderId="15" xfId="2" applyFont="1" applyBorder="1" applyAlignment="1" applyProtection="1">
      <alignment horizontal="left" vertical="top" wrapText="1"/>
    </xf>
    <xf numFmtId="0" fontId="22" fillId="0" borderId="11" xfId="2" applyFont="1" applyBorder="1" applyAlignment="1" applyProtection="1">
      <alignment horizontal="left" vertical="top" wrapText="1"/>
    </xf>
    <xf numFmtId="0" fontId="0" fillId="0" borderId="12" xfId="0" applyBorder="1" applyAlignment="1">
      <alignment horizontal="left" vertical="top" wrapText="1"/>
    </xf>
    <xf numFmtId="0" fontId="21" fillId="0" borderId="15" xfId="2" applyFont="1" applyBorder="1" applyAlignment="1" applyProtection="1">
      <alignment horizontal="left" vertical="top" wrapText="1"/>
    </xf>
    <xf numFmtId="0" fontId="41" fillId="0" borderId="15" xfId="2" applyFont="1" applyBorder="1" applyAlignment="1" applyProtection="1">
      <alignment horizontal="left" vertical="top" wrapText="1"/>
    </xf>
    <xf numFmtId="0" fontId="22" fillId="0" borderId="14" xfId="2" applyFont="1" applyBorder="1" applyAlignment="1" applyProtection="1">
      <alignment horizontal="left" vertical="top" wrapText="1"/>
    </xf>
    <xf numFmtId="0" fontId="22" fillId="0" borderId="3" xfId="2" applyFont="1" applyBorder="1" applyAlignment="1" applyProtection="1">
      <alignment horizontal="left" vertical="top"/>
    </xf>
    <xf numFmtId="0" fontId="22" fillId="0" borderId="4" xfId="2" applyFont="1" applyBorder="1" applyAlignment="1" applyProtection="1">
      <alignment horizontal="left" vertical="top"/>
    </xf>
    <xf numFmtId="0" fontId="22" fillId="0" borderId="5" xfId="2" applyFont="1" applyBorder="1" applyAlignment="1" applyProtection="1">
      <alignment horizontal="left" vertical="top"/>
    </xf>
    <xf numFmtId="0" fontId="22" fillId="0" borderId="6" xfId="2" applyFont="1" applyBorder="1" applyAlignment="1" applyProtection="1">
      <alignment horizontal="left" vertical="top"/>
    </xf>
    <xf numFmtId="0" fontId="22" fillId="0" borderId="7" xfId="2" applyFont="1" applyBorder="1" applyAlignment="1" applyProtection="1">
      <alignment horizontal="left" vertical="top"/>
    </xf>
    <xf numFmtId="0" fontId="22" fillId="0" borderId="15" xfId="2" applyFont="1" applyBorder="1" applyAlignment="1" applyProtection="1">
      <alignment horizontal="left" vertical="top"/>
    </xf>
    <xf numFmtId="0" fontId="22" fillId="0" borderId="11" xfId="2" applyFont="1" applyBorder="1" applyAlignment="1" applyProtection="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2" fillId="0" borderId="12" xfId="2" applyFont="1" applyBorder="1" applyAlignment="1" applyProtection="1">
      <alignment horizontal="left" vertical="top" wrapText="1"/>
    </xf>
    <xf numFmtId="0" fontId="21" fillId="5" borderId="6" xfId="2" applyFill="1" applyBorder="1" applyAlignment="1" applyProtection="1">
      <alignment horizontal="left" vertical="top"/>
    </xf>
    <xf numFmtId="0" fontId="22" fillId="0" borderId="0" xfId="2" applyFont="1" applyFill="1" applyBorder="1" applyAlignment="1" applyProtection="1">
      <alignment horizontal="left" vertical="top" wrapText="1"/>
    </xf>
    <xf numFmtId="0" fontId="21" fillId="5" borderId="8"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xf>
    <xf numFmtId="0" fontId="21" fillId="5" borderId="6" xfId="2" applyFill="1" applyBorder="1" applyAlignment="1" applyProtection="1">
      <alignment horizontal="center"/>
    </xf>
    <xf numFmtId="0" fontId="21" fillId="3" borderId="13" xfId="2" applyFont="1" applyFill="1" applyBorder="1" applyAlignment="1" applyProtection="1">
      <alignment horizontal="center" vertical="center"/>
      <protection hidden="1"/>
    </xf>
    <xf numFmtId="0" fontId="21" fillId="3" borderId="16" xfId="2" applyFont="1" applyFill="1" applyBorder="1" applyAlignment="1" applyProtection="1">
      <alignment horizontal="center" vertical="center"/>
      <protection hidden="1"/>
    </xf>
    <xf numFmtId="0" fontId="22" fillId="5" borderId="11" xfId="2" applyFont="1" applyFill="1" applyBorder="1" applyAlignment="1" applyProtection="1">
      <alignment horizontal="left" vertical="top" wrapText="1"/>
      <protection hidden="1"/>
    </xf>
    <xf numFmtId="0" fontId="22" fillId="5" borderId="12" xfId="2" applyFont="1" applyFill="1" applyBorder="1" applyAlignment="1" applyProtection="1">
      <alignment horizontal="left" vertical="top" wrapText="1"/>
      <protection hidden="1"/>
    </xf>
    <xf numFmtId="0" fontId="22" fillId="0" borderId="1" xfId="2" applyFont="1" applyBorder="1" applyAlignment="1" applyProtection="1">
      <alignment horizontal="left" vertical="top" wrapText="1"/>
    </xf>
    <xf numFmtId="0" fontId="41" fillId="0" borderId="15" xfId="2" applyFont="1" applyBorder="1" applyAlignment="1" applyProtection="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22" fillId="0" borderId="0" xfId="2" applyFont="1" applyBorder="1" applyAlignment="1" applyProtection="1">
      <alignment horizontal="center" vertical="center" textRotation="90"/>
    </xf>
    <xf numFmtId="0" fontId="22" fillId="0" borderId="13" xfId="2" applyFont="1" applyBorder="1" applyAlignment="1" applyProtection="1">
      <alignment horizontal="left" vertical="top"/>
    </xf>
    <xf numFmtId="0" fontId="22" fillId="0" borderId="16" xfId="2" applyFont="1" applyBorder="1" applyAlignment="1" applyProtection="1">
      <alignment horizontal="left" vertical="top"/>
    </xf>
    <xf numFmtId="0" fontId="22" fillId="0" borderId="13" xfId="2" applyFont="1" applyBorder="1" applyAlignment="1" applyProtection="1">
      <alignment horizontal="left" vertical="top" wrapText="1"/>
    </xf>
    <xf numFmtId="0" fontId="22" fillId="0" borderId="16" xfId="2" applyFont="1" applyBorder="1" applyAlignment="1" applyProtection="1">
      <alignment horizontal="left" vertical="top" wrapText="1"/>
    </xf>
    <xf numFmtId="0" fontId="22" fillId="0" borderId="17" xfId="2" applyFont="1" applyBorder="1" applyAlignment="1" applyProtection="1">
      <alignment horizontal="left" vertical="top" wrapText="1"/>
    </xf>
    <xf numFmtId="2" fontId="21" fillId="3" borderId="13" xfId="2" applyNumberFormat="1" applyFont="1" applyFill="1" applyBorder="1" applyAlignment="1" applyProtection="1">
      <alignment horizontal="center" vertical="center" wrapText="1"/>
      <protection hidden="1"/>
    </xf>
    <xf numFmtId="2" fontId="21" fillId="3" borderId="17" xfId="2" applyNumberFormat="1" applyFont="1" applyFill="1" applyBorder="1" applyAlignment="1" applyProtection="1">
      <alignment horizontal="center" vertical="center" wrapText="1"/>
      <protection hidden="1"/>
    </xf>
    <xf numFmtId="0" fontId="41" fillId="0" borderId="12" xfId="2" applyFont="1" applyBorder="1" applyAlignment="1" applyProtection="1">
      <alignment horizontal="left" vertical="top"/>
    </xf>
    <xf numFmtId="0" fontId="21" fillId="0" borderId="15" xfId="2" applyFont="1" applyBorder="1" applyAlignment="1" applyProtection="1">
      <alignment horizontal="left" vertical="top"/>
    </xf>
    <xf numFmtId="0" fontId="21" fillId="0" borderId="15" xfId="2" applyFont="1" applyFill="1" applyBorder="1" applyAlignment="1" applyProtection="1">
      <alignment horizontal="left" vertical="top" wrapText="1"/>
    </xf>
    <xf numFmtId="0" fontId="21" fillId="2" borderId="15" xfId="2" applyFont="1" applyFill="1" applyBorder="1" applyAlignment="1" applyProtection="1">
      <alignment horizontal="left" vertical="top" wrapText="1"/>
      <protection locked="0" hidden="1"/>
    </xf>
    <xf numFmtId="0" fontId="21" fillId="2" borderId="11" xfId="2" applyFont="1" applyFill="1" applyBorder="1" applyAlignment="1" applyProtection="1">
      <alignment horizontal="left" vertical="top" wrapText="1"/>
      <protection locked="0" hidden="1"/>
    </xf>
    <xf numFmtId="0" fontId="21" fillId="2" borderId="12" xfId="2" applyFont="1" applyFill="1" applyBorder="1" applyAlignment="1" applyProtection="1">
      <alignment horizontal="left" vertical="top" wrapText="1"/>
      <protection locked="0" hidden="1"/>
    </xf>
    <xf numFmtId="0" fontId="27" fillId="0" borderId="3" xfId="2" applyFont="1" applyFill="1" applyBorder="1" applyAlignment="1" applyProtection="1">
      <alignment horizontal="left" vertical="top" wrapText="1"/>
    </xf>
    <xf numFmtId="0" fontId="27" fillId="0" borderId="4" xfId="2" applyFont="1" applyFill="1" applyBorder="1" applyAlignment="1" applyProtection="1">
      <alignment horizontal="left" vertical="top" wrapText="1"/>
    </xf>
    <xf numFmtId="0" fontId="22" fillId="0" borderId="11" xfId="2" applyFont="1" applyFill="1" applyBorder="1" applyAlignment="1" applyProtection="1">
      <alignment horizontal="left" vertical="top" wrapText="1"/>
    </xf>
    <xf numFmtId="0" fontId="22" fillId="0" borderId="12" xfId="2" applyFont="1" applyFill="1" applyBorder="1" applyAlignment="1" applyProtection="1">
      <alignment horizontal="left" vertical="top" wrapText="1"/>
    </xf>
    <xf numFmtId="2" fontId="21" fillId="3" borderId="13" xfId="2" applyNumberFormat="1" applyFont="1" applyFill="1" applyBorder="1" applyAlignment="1" applyProtection="1">
      <alignment horizontal="center" vertical="center"/>
      <protection hidden="1"/>
    </xf>
    <xf numFmtId="2" fontId="21" fillId="3" borderId="16" xfId="2" applyNumberFormat="1" applyFont="1" applyFill="1" applyBorder="1" applyAlignment="1" applyProtection="1">
      <alignment horizontal="center" vertical="center"/>
      <protection hidden="1"/>
    </xf>
    <xf numFmtId="0" fontId="22" fillId="0" borderId="13" xfId="0" applyFont="1" applyBorder="1" applyAlignment="1" applyProtection="1">
      <alignment horizontal="left" vertical="top" wrapText="1"/>
    </xf>
    <xf numFmtId="0" fontId="22" fillId="0" borderId="16" xfId="0" applyFont="1" applyBorder="1" applyAlignment="1" applyProtection="1">
      <alignment horizontal="left" vertical="top" wrapText="1"/>
    </xf>
    <xf numFmtId="2" fontId="21" fillId="3" borderId="16" xfId="2" applyNumberFormat="1" applyFont="1" applyFill="1" applyBorder="1" applyAlignment="1" applyProtection="1">
      <alignment horizontal="center" vertical="center" wrapText="1"/>
      <protection hidden="1"/>
    </xf>
    <xf numFmtId="2" fontId="21" fillId="3" borderId="17" xfId="2" applyNumberFormat="1" applyFont="1" applyFill="1" applyBorder="1" applyAlignment="1" applyProtection="1">
      <alignment horizontal="center" vertical="center"/>
      <protection hidden="1"/>
    </xf>
    <xf numFmtId="0" fontId="23" fillId="0" borderId="0" xfId="2" applyFont="1" applyAlignment="1" applyProtection="1">
      <alignment horizontal="center" vertical="top"/>
    </xf>
    <xf numFmtId="0" fontId="24" fillId="0" borderId="0" xfId="2" applyFont="1" applyAlignment="1" applyProtection="1">
      <alignment horizontal="center" wrapText="1"/>
    </xf>
    <xf numFmtId="0" fontId="9" fillId="2" borderId="14"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22" fillId="2" borderId="3" xfId="2" applyFont="1" applyFill="1" applyBorder="1" applyAlignment="1" applyProtection="1">
      <alignment horizontal="left" vertical="top" wrapText="1"/>
    </xf>
    <xf numFmtId="0" fontId="22" fillId="2" borderId="4" xfId="2" applyFont="1" applyFill="1" applyBorder="1" applyAlignment="1" applyProtection="1">
      <alignment horizontal="left" vertical="top" wrapText="1"/>
    </xf>
    <xf numFmtId="0" fontId="22" fillId="2" borderId="6" xfId="2" applyFont="1" applyFill="1" applyBorder="1" applyAlignment="1" applyProtection="1">
      <alignment horizontal="left" vertical="top" wrapText="1"/>
    </xf>
    <xf numFmtId="0" fontId="22" fillId="2" borderId="7" xfId="2" applyFont="1" applyFill="1" applyBorder="1" applyAlignment="1" applyProtection="1">
      <alignment horizontal="left" vertical="top" wrapText="1"/>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D$29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D$32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D$34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D$390"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43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366" lockText="1" noThreeD="1"/>
</file>

<file path=xl/ctrlProps/ctrlProp27.xml><?xml version="1.0" encoding="utf-8"?>
<formControlPr xmlns="http://schemas.microsoft.com/office/spreadsheetml/2009/9/main" objectType="CheckBox" fmlaLink="$AD$367" lockText="1" noThreeD="1"/>
</file>

<file path=xl/ctrlProps/ctrlProp28.xml><?xml version="1.0" encoding="utf-8"?>
<formControlPr xmlns="http://schemas.microsoft.com/office/spreadsheetml/2009/9/main" objectType="CheckBox" checked="Checked" fmlaLink="$AD$368" lockText="1" noThreeD="1"/>
</file>

<file path=xl/ctrlProps/ctrlProp29.xml><?xml version="1.0" encoding="utf-8"?>
<formControlPr xmlns="http://schemas.microsoft.com/office/spreadsheetml/2009/9/main" objectType="CheckBox" fmlaLink="$AE$368" lockText="1" noThreeD="1"/>
</file>

<file path=xl/ctrlProps/ctrlProp30.xml><?xml version="1.0" encoding="utf-8"?>
<formControlPr xmlns="http://schemas.microsoft.com/office/spreadsheetml/2009/9/main" objectType="CheckBox" fmlaLink="$AE$366" lockText="1" noThreeD="1"/>
</file>

<file path=xl/ctrlProps/ctrlProp31.xml><?xml version="1.0" encoding="utf-8"?>
<formControlPr xmlns="http://schemas.microsoft.com/office/spreadsheetml/2009/9/main" objectType="CheckBox" fmlaLink="$AE$367" lockText="1" noThreeD="1"/>
</file>

<file path=xl/ctrlProps/ctrlProp32.xml><?xml version="1.0" encoding="utf-8"?>
<formControlPr xmlns="http://schemas.microsoft.com/office/spreadsheetml/2009/9/main" objectType="CheckBox" fmlaLink="$AD$371" lockText="1" noThreeD="1"/>
</file>

<file path=xl/ctrlProps/ctrlProp33.xml><?xml version="1.0" encoding="utf-8"?>
<formControlPr xmlns="http://schemas.microsoft.com/office/spreadsheetml/2009/9/main" objectType="CheckBox" checked="Checked" fmlaLink="$AD$372" lockText="1" noThreeD="1"/>
</file>

<file path=xl/ctrlProps/ctrlProp34.xml><?xml version="1.0" encoding="utf-8"?>
<formControlPr xmlns="http://schemas.microsoft.com/office/spreadsheetml/2009/9/main" objectType="CheckBox" fmlaLink="$AE$371" lockText="1" noThreeD="1"/>
</file>

<file path=xl/ctrlProps/ctrlProp35.xml><?xml version="1.0" encoding="utf-8"?>
<formControlPr xmlns="http://schemas.microsoft.com/office/spreadsheetml/2009/9/main" objectType="CheckBox" fmlaLink="$AE$372" lockText="1" noThreeD="1"/>
</file>

<file path=xl/ctrlProps/ctrlProp36.xml><?xml version="1.0" encoding="utf-8"?>
<formControlPr xmlns="http://schemas.microsoft.com/office/spreadsheetml/2009/9/main" objectType="CheckBox" fmlaLink="$AD$373" lockText="1" noThreeD="1"/>
</file>

<file path=xl/ctrlProps/ctrlProp37.xml><?xml version="1.0" encoding="utf-8"?>
<formControlPr xmlns="http://schemas.microsoft.com/office/spreadsheetml/2009/9/main" objectType="CheckBox" fmlaLink="$AE$373" lockText="1" noThreeD="1"/>
</file>

<file path=xl/ctrlProps/ctrlProp38.xml><?xml version="1.0" encoding="utf-8"?>
<formControlPr xmlns="http://schemas.microsoft.com/office/spreadsheetml/2009/9/main" objectType="CheckBox" fmlaLink="$AD$369" lockText="1" noThreeD="1"/>
</file>

<file path=xl/ctrlProps/ctrlProp39.xml><?xml version="1.0" encoding="utf-8"?>
<formControlPr xmlns="http://schemas.microsoft.com/office/spreadsheetml/2009/9/main" objectType="CheckBox" fmlaLink="$AD$402" lockText="1" noThreeD="1"/>
</file>

<file path=xl/ctrlProps/ctrlProp40.xml><?xml version="1.0" encoding="utf-8"?>
<formControlPr xmlns="http://schemas.microsoft.com/office/spreadsheetml/2009/9/main" objectType="CheckBox" fmlaLink="$AD$413" lockText="1" noThreeD="1"/>
</file>

<file path=xl/ctrlProps/ctrlProp41.xml><?xml version="1.0" encoding="utf-8"?>
<formControlPr xmlns="http://schemas.microsoft.com/office/spreadsheetml/2009/9/main" objectType="CheckBox" fmlaLink="$AD$418" lockText="1" noThreeD="1"/>
</file>

<file path=xl/ctrlProps/ctrlProp42.xml><?xml version="1.0" encoding="utf-8"?>
<formControlPr xmlns="http://schemas.microsoft.com/office/spreadsheetml/2009/9/main" objectType="CheckBox" fmlaLink="$AD$422" lockText="1" noThreeD="1"/>
</file>

<file path=xl/ctrlProps/ctrlProp43.xml><?xml version="1.0" encoding="utf-8"?>
<formControlPr xmlns="http://schemas.microsoft.com/office/spreadsheetml/2009/9/main" objectType="Radio" firstButton="1" fmlaLink="$AD$35" lockText="1" noThreeD="1"/>
</file>

<file path=xl/ctrlProps/ctrlProp44.xml><?xml version="1.0" encoding="utf-8"?>
<formControlPr xmlns="http://schemas.microsoft.com/office/spreadsheetml/2009/9/main" objectType="CheckBox" fmlaLink="$AD$398" lockText="1" noThreeD="1"/>
</file>

<file path=xl/ctrlProps/ctrlProp45.xml><?xml version="1.0" encoding="utf-8"?>
<formControlPr xmlns="http://schemas.microsoft.com/office/spreadsheetml/2009/9/main" objectType="CheckBox" fmlaLink="$AD$439" lockText="1" noThreeD="1"/>
</file>

<file path=xl/ctrlProps/ctrlProp46.xml><?xml version="1.0" encoding="utf-8"?>
<formControlPr xmlns="http://schemas.microsoft.com/office/spreadsheetml/2009/9/main" objectType="CheckBox" fmlaLink="$AD$443" lockText="1" noThreeD="1"/>
</file>

<file path=xl/ctrlProps/ctrlProp47.xml><?xml version="1.0" encoding="utf-8"?>
<formControlPr xmlns="http://schemas.microsoft.com/office/spreadsheetml/2009/9/main" objectType="CheckBox" fmlaLink="$AD$447" lockText="1" noThreeD="1"/>
</file>

<file path=xl/ctrlProps/ctrlProp48.xml><?xml version="1.0" encoding="utf-8"?>
<formControlPr xmlns="http://schemas.microsoft.com/office/spreadsheetml/2009/9/main" objectType="CheckBox" fmlaLink="$AD$451" lockText="1" noThreeD="1"/>
</file>

<file path=xl/ctrlProps/ctrlProp49.xml><?xml version="1.0" encoding="utf-8"?>
<formControlPr xmlns="http://schemas.microsoft.com/office/spreadsheetml/2009/9/main" objectType="CheckBox" fmlaLink="$AD$455" lockText="1" noThreeD="1"/>
</file>

<file path=xl/ctrlProps/ctrlProp50.xml><?xml version="1.0" encoding="utf-8"?>
<formControlPr xmlns="http://schemas.microsoft.com/office/spreadsheetml/2009/9/main" objectType="CheckBox" fmlaLink="$AD$459" lockText="1" noThreeD="1"/>
</file>

<file path=xl/ctrlProps/ctrlProp51.xml><?xml version="1.0" encoding="utf-8"?>
<formControlPr xmlns="http://schemas.microsoft.com/office/spreadsheetml/2009/9/main" objectType="CheckBox" fmlaLink="$AD$463" lockText="1" noThreeD="1"/>
</file>

<file path=xl/ctrlProps/ctrlProp52.xml><?xml version="1.0" encoding="utf-8"?>
<formControlPr xmlns="http://schemas.microsoft.com/office/spreadsheetml/2009/9/main" objectType="CheckBox" fmlaLink="$AD$467" lockText="1" noThreeD="1"/>
</file>

<file path=xl/ctrlProps/ctrlProp53.xml><?xml version="1.0" encoding="utf-8"?>
<formControlPr xmlns="http://schemas.microsoft.com/office/spreadsheetml/2009/9/main" objectType="CheckBox" fmlaLink="$AD$47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AE$35" lockText="1" noThreeD="1"/>
</file>

<file path=xl/ctrlProps/ctrlProp59.xml><?xml version="1.0" encoding="utf-8"?>
<formControlPr xmlns="http://schemas.microsoft.com/office/spreadsheetml/2009/9/main" objectType="CheckBox" fmlaLink="$AE$36" lockText="1" noThreeD="1"/>
</file>

<file path=xl/ctrlProps/ctrlProp60.xml><?xml version="1.0" encoding="utf-8"?>
<formControlPr xmlns="http://schemas.microsoft.com/office/spreadsheetml/2009/9/main" objectType="CheckBox" fmlaLink="$AD$329" lockText="1" noThreeD="1"/>
</file>

<file path=xl/ctrlProps/ctrlProp61.xml><?xml version="1.0" encoding="utf-8"?>
<formControlPr xmlns="http://schemas.microsoft.com/office/spreadsheetml/2009/9/main" objectType="CheckBox" fmlaLink="$AD$330" lockText="1" noThreeD="1"/>
</file>

<file path=xl/ctrlProps/ctrlProp62.xml><?xml version="1.0" encoding="utf-8"?>
<formControlPr xmlns="http://schemas.microsoft.com/office/spreadsheetml/2009/9/main" objectType="CheckBox" fmlaLink="$AD$331" lockText="1" noThreeD="1"/>
</file>

<file path=xl/ctrlProps/ctrlProp63.xml><?xml version="1.0" encoding="utf-8"?>
<formControlPr xmlns="http://schemas.microsoft.com/office/spreadsheetml/2009/9/main" objectType="CheckBox" fmlaLink="$AD$332" lockText="1" noThreeD="1"/>
</file>

<file path=xl/ctrlProps/ctrlProp64.xml><?xml version="1.0" encoding="utf-8"?>
<formControlPr xmlns="http://schemas.microsoft.com/office/spreadsheetml/2009/9/main" objectType="CheckBox" fmlaLink="$AD$33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fmlaLink="$AE$37"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fmlaLink="$AE$39" lockText="1" noThreeD="1"/>
</file>

<file path=xl/ctrlProps/ctrlProp80.xml><?xml version="1.0" encoding="utf-8"?>
<formControlPr xmlns="http://schemas.microsoft.com/office/spreadsheetml/2009/9/main" objectType="CheckBox" fmlaLink="$AE$38" lockText="1" noThreeD="1"/>
</file>

<file path=xl/ctrlProps/ctrlProp81.xml><?xml version="1.0" encoding="utf-8"?>
<formControlPr xmlns="http://schemas.microsoft.com/office/spreadsheetml/2009/9/main" objectType="CheckBox" fmlaLink="$AE$47" lockText="1" noThreeD="1"/>
</file>

<file path=xl/ctrlProps/ctrlProp82.xml><?xml version="1.0" encoding="utf-8"?>
<formControlPr xmlns="http://schemas.microsoft.com/office/spreadsheetml/2009/9/main" objectType="CheckBox" fmlaLink="$AE$40" lockText="1" noThreeD="1"/>
</file>

<file path=xl/ctrlProps/ctrlProp83.xml><?xml version="1.0" encoding="utf-8"?>
<formControlPr xmlns="http://schemas.microsoft.com/office/spreadsheetml/2009/9/main" objectType="CheckBox" fmlaLink="$AE$44" lockText="1" noThreeD="1"/>
</file>

<file path=xl/ctrlProps/ctrlProp84.xml><?xml version="1.0" encoding="utf-8"?>
<formControlPr xmlns="http://schemas.microsoft.com/office/spreadsheetml/2009/9/main" objectType="CheckBox" fmlaLink="$AE$41" lockText="1" noThreeD="1"/>
</file>

<file path=xl/ctrlProps/ctrlProp85.xml><?xml version="1.0" encoding="utf-8"?>
<formControlPr xmlns="http://schemas.microsoft.com/office/spreadsheetml/2009/9/main" objectType="CheckBox" fmlaLink="$AE$42" lockText="1" noThreeD="1"/>
</file>

<file path=xl/ctrlProps/ctrlProp86.xml><?xml version="1.0" encoding="utf-8"?>
<formControlPr xmlns="http://schemas.microsoft.com/office/spreadsheetml/2009/9/main" objectType="CheckBox" fmlaLink="$AE$43" lockText="1" noThreeD="1"/>
</file>

<file path=xl/ctrlProps/ctrlProp87.xml><?xml version="1.0" encoding="utf-8"?>
<formControlPr xmlns="http://schemas.microsoft.com/office/spreadsheetml/2009/9/main" objectType="CheckBox" fmlaLink="$AE$45" lockText="1" noThreeD="1"/>
</file>

<file path=xl/ctrlProps/ctrlProp88.xml><?xml version="1.0" encoding="utf-8"?>
<formControlPr xmlns="http://schemas.microsoft.com/office/spreadsheetml/2009/9/main" objectType="CheckBox" fmlaLink="$AE$46"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fmlaLink="$AD$333"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292</xdr:row>
          <xdr:rowOff>7620</xdr:rowOff>
        </xdr:from>
        <xdr:to>
          <xdr:col>29</xdr:col>
          <xdr:colOff>0</xdr:colOff>
          <xdr:row>293</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293</xdr:row>
          <xdr:rowOff>7620</xdr:rowOff>
        </xdr:from>
        <xdr:to>
          <xdr:col>29</xdr:col>
          <xdr:colOff>0</xdr:colOff>
          <xdr:row>294</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294</xdr:row>
          <xdr:rowOff>7620</xdr:rowOff>
        </xdr:from>
        <xdr:to>
          <xdr:col>29</xdr:col>
          <xdr:colOff>0</xdr:colOff>
          <xdr:row>295</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295</xdr:row>
          <xdr:rowOff>7620</xdr:rowOff>
        </xdr:from>
        <xdr:to>
          <xdr:col>29</xdr:col>
          <xdr:colOff>0</xdr:colOff>
          <xdr:row>296</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310</xdr:row>
          <xdr:rowOff>7620</xdr:rowOff>
        </xdr:from>
        <xdr:to>
          <xdr:col>16</xdr:col>
          <xdr:colOff>22860</xdr:colOff>
          <xdr:row>310</xdr:row>
          <xdr:rowOff>632460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310</xdr:row>
          <xdr:rowOff>7620</xdr:rowOff>
        </xdr:from>
        <xdr:to>
          <xdr:col>22</xdr:col>
          <xdr:colOff>0</xdr:colOff>
          <xdr:row>310</xdr:row>
          <xdr:rowOff>632460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310</xdr:row>
          <xdr:rowOff>7620</xdr:rowOff>
        </xdr:from>
        <xdr:to>
          <xdr:col>29</xdr:col>
          <xdr:colOff>0</xdr:colOff>
          <xdr:row>310</xdr:row>
          <xdr:rowOff>632460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311</xdr:row>
          <xdr:rowOff>7620</xdr:rowOff>
        </xdr:from>
        <xdr:to>
          <xdr:col>16</xdr:col>
          <xdr:colOff>22860</xdr:colOff>
          <xdr:row>311</xdr:row>
          <xdr:rowOff>800100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311</xdr:row>
          <xdr:rowOff>7620</xdr:rowOff>
        </xdr:from>
        <xdr:to>
          <xdr:col>22</xdr:col>
          <xdr:colOff>0</xdr:colOff>
          <xdr:row>311</xdr:row>
          <xdr:rowOff>800100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311</xdr:row>
          <xdr:rowOff>7620</xdr:rowOff>
        </xdr:from>
        <xdr:to>
          <xdr:col>29</xdr:col>
          <xdr:colOff>0</xdr:colOff>
          <xdr:row>311</xdr:row>
          <xdr:rowOff>800100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312</xdr:row>
          <xdr:rowOff>7620</xdr:rowOff>
        </xdr:from>
        <xdr:to>
          <xdr:col>16</xdr:col>
          <xdr:colOff>22860</xdr:colOff>
          <xdr:row>312</xdr:row>
          <xdr:rowOff>1684020</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312</xdr:row>
          <xdr:rowOff>7620</xdr:rowOff>
        </xdr:from>
        <xdr:to>
          <xdr:col>22</xdr:col>
          <xdr:colOff>0</xdr:colOff>
          <xdr:row>312</xdr:row>
          <xdr:rowOff>1684020</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312</xdr:row>
          <xdr:rowOff>7620</xdr:rowOff>
        </xdr:from>
        <xdr:to>
          <xdr:col>29</xdr:col>
          <xdr:colOff>0</xdr:colOff>
          <xdr:row>312</xdr:row>
          <xdr:rowOff>1684020</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325</xdr:row>
          <xdr:rowOff>7620</xdr:rowOff>
        </xdr:from>
        <xdr:to>
          <xdr:col>29</xdr:col>
          <xdr:colOff>0</xdr:colOff>
          <xdr:row>326</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326</xdr:row>
          <xdr:rowOff>7620</xdr:rowOff>
        </xdr:from>
        <xdr:to>
          <xdr:col>29</xdr:col>
          <xdr:colOff>0</xdr:colOff>
          <xdr:row>327</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347</xdr:row>
          <xdr:rowOff>7620</xdr:rowOff>
        </xdr:from>
        <xdr:to>
          <xdr:col>29</xdr:col>
          <xdr:colOff>0</xdr:colOff>
          <xdr:row>348</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348</xdr:row>
          <xdr:rowOff>7620</xdr:rowOff>
        </xdr:from>
        <xdr:to>
          <xdr:col>29</xdr:col>
          <xdr:colOff>0</xdr:colOff>
          <xdr:row>349</xdr:row>
          <xdr:rowOff>45720</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389</xdr:row>
          <xdr:rowOff>7620</xdr:rowOff>
        </xdr:from>
        <xdr:to>
          <xdr:col>29</xdr:col>
          <xdr:colOff>0</xdr:colOff>
          <xdr:row>390</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390</xdr:row>
          <xdr:rowOff>7620</xdr:rowOff>
        </xdr:from>
        <xdr:to>
          <xdr:col>29</xdr:col>
          <xdr:colOff>0</xdr:colOff>
          <xdr:row>391</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430</xdr:row>
          <xdr:rowOff>7620</xdr:rowOff>
        </xdr:from>
        <xdr:to>
          <xdr:col>29</xdr:col>
          <xdr:colOff>0</xdr:colOff>
          <xdr:row>431</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431</xdr:row>
          <xdr:rowOff>7620</xdr:rowOff>
        </xdr:from>
        <xdr:to>
          <xdr:col>29</xdr:col>
          <xdr:colOff>0</xdr:colOff>
          <xdr:row>432</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292</xdr:row>
          <xdr:rowOff>0</xdr:rowOff>
        </xdr:from>
        <xdr:to>
          <xdr:col>29</xdr:col>
          <xdr:colOff>0</xdr:colOff>
          <xdr:row>296</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324</xdr:row>
          <xdr:rowOff>403860</xdr:rowOff>
        </xdr:from>
        <xdr:to>
          <xdr:col>29</xdr:col>
          <xdr:colOff>0</xdr:colOff>
          <xdr:row>327</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389</xdr:row>
          <xdr:rowOff>0</xdr:rowOff>
        </xdr:from>
        <xdr:to>
          <xdr:col>29</xdr:col>
          <xdr:colOff>0</xdr:colOff>
          <xdr:row>391</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430</xdr:row>
          <xdr:rowOff>0</xdr:rowOff>
        </xdr:from>
        <xdr:to>
          <xdr:col>29</xdr:col>
          <xdr:colOff>0</xdr:colOff>
          <xdr:row>432</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365</xdr:row>
          <xdr:rowOff>0</xdr:rowOff>
        </xdr:from>
        <xdr:to>
          <xdr:col>1</xdr:col>
          <xdr:colOff>7620</xdr:colOff>
          <xdr:row>366</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366</xdr:row>
          <xdr:rowOff>0</xdr:rowOff>
        </xdr:from>
        <xdr:to>
          <xdr:col>1</xdr:col>
          <xdr:colOff>7620</xdr:colOff>
          <xdr:row>367</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367</xdr:row>
          <xdr:rowOff>0</xdr:rowOff>
        </xdr:from>
        <xdr:to>
          <xdr:col>1</xdr:col>
          <xdr:colOff>7620</xdr:colOff>
          <xdr:row>368</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367</xdr:row>
          <xdr:rowOff>0</xdr:rowOff>
        </xdr:from>
        <xdr:to>
          <xdr:col>13</xdr:col>
          <xdr:colOff>0</xdr:colOff>
          <xdr:row>368</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365</xdr:row>
          <xdr:rowOff>0</xdr:rowOff>
        </xdr:from>
        <xdr:to>
          <xdr:col>13</xdr:col>
          <xdr:colOff>0</xdr:colOff>
          <xdr:row>366</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366</xdr:row>
          <xdr:rowOff>0</xdr:rowOff>
        </xdr:from>
        <xdr:to>
          <xdr:col>13</xdr:col>
          <xdr:colOff>0</xdr:colOff>
          <xdr:row>367</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370</xdr:row>
          <xdr:rowOff>0</xdr:rowOff>
        </xdr:from>
        <xdr:to>
          <xdr:col>1</xdr:col>
          <xdr:colOff>7620</xdr:colOff>
          <xdr:row>371</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371</xdr:row>
          <xdr:rowOff>0</xdr:rowOff>
        </xdr:from>
        <xdr:to>
          <xdr:col>1</xdr:col>
          <xdr:colOff>7620</xdr:colOff>
          <xdr:row>372</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370</xdr:row>
          <xdr:rowOff>0</xdr:rowOff>
        </xdr:from>
        <xdr:to>
          <xdr:col>13</xdr:col>
          <xdr:colOff>0</xdr:colOff>
          <xdr:row>371</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371</xdr:row>
          <xdr:rowOff>0</xdr:rowOff>
        </xdr:from>
        <xdr:to>
          <xdr:col>13</xdr:col>
          <xdr:colOff>0</xdr:colOff>
          <xdr:row>372</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372</xdr:row>
          <xdr:rowOff>0</xdr:rowOff>
        </xdr:from>
        <xdr:to>
          <xdr:col>1</xdr:col>
          <xdr:colOff>7620</xdr:colOff>
          <xdr:row>373</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372</xdr:row>
          <xdr:rowOff>0</xdr:rowOff>
        </xdr:from>
        <xdr:to>
          <xdr:col>13</xdr:col>
          <xdr:colOff>0</xdr:colOff>
          <xdr:row>373</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368</xdr:row>
          <xdr:rowOff>0</xdr:rowOff>
        </xdr:from>
        <xdr:to>
          <xdr:col>1</xdr:col>
          <xdr:colOff>7620</xdr:colOff>
          <xdr:row>369</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401</xdr:row>
          <xdr:rowOff>0</xdr:rowOff>
        </xdr:from>
        <xdr:to>
          <xdr:col>29</xdr:col>
          <xdr:colOff>0</xdr:colOff>
          <xdr:row>402</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412</xdr:row>
          <xdr:rowOff>0</xdr:rowOff>
        </xdr:from>
        <xdr:to>
          <xdr:col>29</xdr:col>
          <xdr:colOff>0</xdr:colOff>
          <xdr:row>413</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417</xdr:row>
          <xdr:rowOff>0</xdr:rowOff>
        </xdr:from>
        <xdr:to>
          <xdr:col>29</xdr:col>
          <xdr:colOff>0</xdr:colOff>
          <xdr:row>418</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421</xdr:row>
          <xdr:rowOff>0</xdr:rowOff>
        </xdr:from>
        <xdr:to>
          <xdr:col>29</xdr:col>
          <xdr:colOff>0</xdr:colOff>
          <xdr:row>422</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34</xdr:row>
          <xdr:rowOff>7620</xdr:rowOff>
        </xdr:from>
        <xdr:to>
          <xdr:col>26</xdr:col>
          <xdr:colOff>144780</xdr:colOff>
          <xdr:row>34</xdr:row>
          <xdr:rowOff>190500</xdr:rowOff>
        </xdr:to>
        <xdr:sp macro="" textlink="">
          <xdr:nvSpPr>
            <xdr:cNvPr id="1499" name="Option Button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397</xdr:row>
          <xdr:rowOff>0</xdr:rowOff>
        </xdr:from>
        <xdr:to>
          <xdr:col>29</xdr:col>
          <xdr:colOff>0</xdr:colOff>
          <xdr:row>397</xdr:row>
          <xdr:rowOff>541020</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438</xdr:row>
          <xdr:rowOff>0</xdr:rowOff>
        </xdr:from>
        <xdr:to>
          <xdr:col>29</xdr:col>
          <xdr:colOff>0</xdr:colOff>
          <xdr:row>439</xdr:row>
          <xdr:rowOff>30480</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0</xdr:rowOff>
        </xdr:from>
        <xdr:to>
          <xdr:col>29</xdr:col>
          <xdr:colOff>0</xdr:colOff>
          <xdr:row>443</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446</xdr:row>
          <xdr:rowOff>0</xdr:rowOff>
        </xdr:from>
        <xdr:to>
          <xdr:col>29</xdr:col>
          <xdr:colOff>0</xdr:colOff>
          <xdr:row>446</xdr:row>
          <xdr:rowOff>807720</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450</xdr:row>
          <xdr:rowOff>7620</xdr:rowOff>
        </xdr:from>
        <xdr:to>
          <xdr:col>29</xdr:col>
          <xdr:colOff>0</xdr:colOff>
          <xdr:row>451</xdr:row>
          <xdr:rowOff>7620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453</xdr:row>
          <xdr:rowOff>175260</xdr:rowOff>
        </xdr:from>
        <xdr:to>
          <xdr:col>29</xdr:col>
          <xdr:colOff>0</xdr:colOff>
          <xdr:row>455</xdr:row>
          <xdr:rowOff>7620</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458</xdr:row>
          <xdr:rowOff>0</xdr:rowOff>
        </xdr:from>
        <xdr:to>
          <xdr:col>29</xdr:col>
          <xdr:colOff>0</xdr:colOff>
          <xdr:row>458</xdr:row>
          <xdr:rowOff>198120</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462</xdr:row>
          <xdr:rowOff>0</xdr:rowOff>
        </xdr:from>
        <xdr:to>
          <xdr:col>29</xdr:col>
          <xdr:colOff>0</xdr:colOff>
          <xdr:row>463</xdr:row>
          <xdr:rowOff>7620</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466</xdr:row>
          <xdr:rowOff>0</xdr:rowOff>
        </xdr:from>
        <xdr:to>
          <xdr:col>29</xdr:col>
          <xdr:colOff>0</xdr:colOff>
          <xdr:row>467</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470</xdr:row>
          <xdr:rowOff>0</xdr:rowOff>
        </xdr:from>
        <xdr:to>
          <xdr:col>29</xdr:col>
          <xdr:colOff>0</xdr:colOff>
          <xdr:row>471</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349</xdr:row>
          <xdr:rowOff>7620</xdr:rowOff>
        </xdr:from>
        <xdr:to>
          <xdr:col>29</xdr:col>
          <xdr:colOff>0</xdr:colOff>
          <xdr:row>350</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350</xdr:row>
          <xdr:rowOff>7620</xdr:rowOff>
        </xdr:from>
        <xdr:to>
          <xdr:col>29</xdr:col>
          <xdr:colOff>0</xdr:colOff>
          <xdr:row>350</xdr:row>
          <xdr:rowOff>365760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206924</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347</xdr:row>
          <xdr:rowOff>0</xdr:rowOff>
        </xdr:from>
        <xdr:to>
          <xdr:col>29</xdr:col>
          <xdr:colOff>0</xdr:colOff>
          <xdr:row>351</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310</xdr:row>
          <xdr:rowOff>0</xdr:rowOff>
        </xdr:from>
        <xdr:to>
          <xdr:col>29</xdr:col>
          <xdr:colOff>0</xdr:colOff>
          <xdr:row>313</xdr:row>
          <xdr:rowOff>0</xdr:rowOff>
        </xdr:to>
        <xdr:sp macro="" textlink="">
          <xdr:nvSpPr>
            <xdr:cNvPr id="1559" name="Group Box 535" hidden="1">
              <a:extLst>
                <a:ext uri="{63B3BB69-23CF-44E3-9099-C40C66FF867C}">
                  <a14:compatExt spid="_x0000_s155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34</xdr:row>
          <xdr:rowOff>0</xdr:rowOff>
        </xdr:from>
        <xdr:to>
          <xdr:col>29</xdr:col>
          <xdr:colOff>0</xdr:colOff>
          <xdr:row>34</xdr:row>
          <xdr:rowOff>190500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35</xdr:row>
          <xdr:rowOff>0</xdr:rowOff>
        </xdr:from>
        <xdr:to>
          <xdr:col>28</xdr:col>
          <xdr:colOff>228600</xdr:colOff>
          <xdr:row>35</xdr:row>
          <xdr:rowOff>190500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328</xdr:row>
          <xdr:rowOff>7620</xdr:rowOff>
        </xdr:from>
        <xdr:to>
          <xdr:col>29</xdr:col>
          <xdr:colOff>0</xdr:colOff>
          <xdr:row>329</xdr:row>
          <xdr:rowOff>7620</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329</xdr:row>
          <xdr:rowOff>7620</xdr:rowOff>
        </xdr:from>
        <xdr:to>
          <xdr:col>29</xdr:col>
          <xdr:colOff>0</xdr:colOff>
          <xdr:row>330</xdr:row>
          <xdr:rowOff>7620</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7620</xdr:rowOff>
        </xdr:from>
        <xdr:to>
          <xdr:col>29</xdr:col>
          <xdr:colOff>0</xdr:colOff>
          <xdr:row>331</xdr:row>
          <xdr:rowOff>7620</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331</xdr:row>
          <xdr:rowOff>7620</xdr:rowOff>
        </xdr:from>
        <xdr:to>
          <xdr:col>29</xdr:col>
          <xdr:colOff>0</xdr:colOff>
          <xdr:row>332</xdr:row>
          <xdr:rowOff>7620</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333</xdr:row>
          <xdr:rowOff>7620</xdr:rowOff>
        </xdr:from>
        <xdr:to>
          <xdr:col>29</xdr:col>
          <xdr:colOff>0</xdr:colOff>
          <xdr:row>334</xdr:row>
          <xdr:rowOff>7620</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9522</xdr:rowOff>
    </xdr:from>
    <xdr:to>
      <xdr:col>39</xdr:col>
      <xdr:colOff>282388</xdr:colOff>
      <xdr:row>17</xdr:row>
      <xdr:rowOff>1918608</xdr:rowOff>
    </xdr:to>
    <xdr:sp macro="" textlink="">
      <xdr:nvSpPr>
        <xdr:cNvPr id="161" name="Textfeld 160"/>
        <xdr:cNvSpPr txBox="1"/>
      </xdr:nvSpPr>
      <xdr:spPr>
        <a:xfrm>
          <a:off x="7783286" y="200022"/>
          <a:ext cx="10419709" cy="8426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p>
        <a:p>
          <a:r>
            <a:rPr lang="de-DE" sz="1100" b="0" baseline="0">
              <a:solidFill>
                <a:schemeClr val="dk1"/>
              </a:solidFill>
              <a:effectLst/>
              <a:latin typeface="+mn-lt"/>
              <a:ea typeface="+mn-ea"/>
              <a:cs typeface="+mn-cs"/>
            </a:rPr>
            <a:t>Teil I:  Projekteinordnung und Outputindikatoren</a:t>
          </a:r>
        </a:p>
        <a:p>
          <a:r>
            <a:rPr lang="de-DE" sz="1100" b="0" baseline="0">
              <a:solidFill>
                <a:schemeClr val="dk1"/>
              </a:solidFill>
              <a:effectLst/>
              <a:latin typeface="+mn-lt"/>
              <a:ea typeface="+mn-ea"/>
              <a:cs typeface="+mn-cs"/>
            </a:rPr>
            <a:t>Teil II-A: Querschnittsziel Nachhaltige Entwicklung</a:t>
          </a:r>
        </a:p>
        <a:p>
          <a:r>
            <a:rPr lang="de-DE" sz="1100" b="0" baseline="0">
              <a:solidFill>
                <a:schemeClr val="dk1"/>
              </a:solidFill>
              <a:effectLst/>
              <a:latin typeface="+mn-lt"/>
              <a:ea typeface="+mn-ea"/>
              <a:cs typeface="+mn-cs"/>
            </a:rPr>
            <a:t>	Investive Projekte:  Fragen zu direkten und zu indirekten Umweltwirkungen, d.h. Fragen  Nr. 1 bis 11</a:t>
          </a: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p>
        <a:p>
          <a:r>
            <a:rPr lang="de-DE" sz="1100" b="0" baseline="0">
              <a:solidFill>
                <a:schemeClr val="dk1"/>
              </a:solidFill>
              <a:effectLst/>
              <a:latin typeface="+mn-lt"/>
              <a:ea typeface="+mn-ea"/>
              <a:cs typeface="+mn-cs"/>
            </a:rPr>
            <a:t>Teil II-B.1:  Querschnittsziel Chancengleichheit und Nichdiskriminierung </a:t>
          </a:r>
        </a:p>
        <a:p>
          <a:r>
            <a:rPr lang="de-DE" sz="1100" b="0" baseline="0">
              <a:solidFill>
                <a:schemeClr val="dk1"/>
              </a:solidFill>
              <a:effectLst/>
              <a:latin typeface="+mn-lt"/>
              <a:ea typeface="+mn-ea"/>
              <a:cs typeface="+mn-cs"/>
            </a:rPr>
            <a:t>Teil II-B.2: Querschnittsziel Gleichstellung von Männern und Frauen</a:t>
          </a:r>
        </a:p>
        <a:p>
          <a:endParaRPr lang="de-DE" sz="1100" b="0" baseline="0">
            <a:solidFill>
              <a:schemeClr val="dk1"/>
            </a:solidFill>
            <a:effectLst/>
            <a:latin typeface="+mn-lt"/>
            <a:ea typeface="+mn-ea"/>
            <a:cs typeface="+mn-cs"/>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p>
        <a:p>
          <a:endParaRPr lang="de-DE" sz="1100" b="0">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im Auswertungsformular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im</a:t>
          </a:r>
          <a:r>
            <a:rPr lang="de-DE" sz="1100" baseline="0">
              <a:solidFill>
                <a:schemeClr val="dk1"/>
              </a:solidFill>
              <a:effectLst/>
              <a:latin typeface="+mn-lt"/>
              <a:ea typeface="+mn-ea"/>
              <a:cs typeface="+mn-cs"/>
            </a:rPr>
            <a:t> Aus</a:t>
          </a:r>
          <a:r>
            <a:rPr lang="de-DE" sz="1100">
              <a:solidFill>
                <a:schemeClr val="dk1"/>
              </a:solidFill>
              <a:effectLst/>
              <a:latin typeface="+mn-lt"/>
              <a:ea typeface="+mn-ea"/>
              <a:cs typeface="+mn-cs"/>
            </a:rPr>
            <a:t>wertungsformular für die L-Bank enthalten (dort ausgeblendet)</a:t>
          </a: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25</xdr:col>
          <xdr:colOff>144780</xdr:colOff>
          <xdr:row>34</xdr:row>
          <xdr:rowOff>0</xdr:rowOff>
        </xdr:from>
        <xdr:to>
          <xdr:col>26</xdr:col>
          <xdr:colOff>144780</xdr:colOff>
          <xdr:row>34</xdr:row>
          <xdr:rowOff>0</xdr:rowOff>
        </xdr:to>
        <xdr:sp macro="" textlink="">
          <xdr:nvSpPr>
            <xdr:cNvPr id="1614" name="Option Button 590" hidden="1">
              <a:extLst>
                <a:ext uri="{63B3BB69-23CF-44E3-9099-C40C66FF867C}">
                  <a14:compatExt spid="_x0000_s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36</xdr:row>
          <xdr:rowOff>0</xdr:rowOff>
        </xdr:from>
        <xdr:to>
          <xdr:col>28</xdr:col>
          <xdr:colOff>160020</xdr:colOff>
          <xdr:row>36</xdr:row>
          <xdr:rowOff>182880</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35</xdr:row>
          <xdr:rowOff>0</xdr:rowOff>
        </xdr:from>
        <xdr:to>
          <xdr:col>26</xdr:col>
          <xdr:colOff>144780</xdr:colOff>
          <xdr:row>35</xdr:row>
          <xdr:rowOff>190500</xdr:rowOff>
        </xdr:to>
        <xdr:sp macro="" textlink="">
          <xdr:nvSpPr>
            <xdr:cNvPr id="1625" name="Option Button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36</xdr:row>
          <xdr:rowOff>22860</xdr:rowOff>
        </xdr:from>
        <xdr:to>
          <xdr:col>26</xdr:col>
          <xdr:colOff>190500</xdr:colOff>
          <xdr:row>36</xdr:row>
          <xdr:rowOff>190500</xdr:rowOff>
        </xdr:to>
        <xdr:sp macro="" textlink="">
          <xdr:nvSpPr>
            <xdr:cNvPr id="1626" name="Option Button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37</xdr:row>
          <xdr:rowOff>0</xdr:rowOff>
        </xdr:from>
        <xdr:to>
          <xdr:col>26</xdr:col>
          <xdr:colOff>228600</xdr:colOff>
          <xdr:row>38</xdr:row>
          <xdr:rowOff>0</xdr:rowOff>
        </xdr:to>
        <xdr:sp macro="" textlink="">
          <xdr:nvSpPr>
            <xdr:cNvPr id="1631" name="Option Button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38</xdr:row>
          <xdr:rowOff>0</xdr:rowOff>
        </xdr:from>
        <xdr:to>
          <xdr:col>26</xdr:col>
          <xdr:colOff>228600</xdr:colOff>
          <xdr:row>39</xdr:row>
          <xdr:rowOff>0</xdr:rowOff>
        </xdr:to>
        <xdr:sp macro="" textlink="">
          <xdr:nvSpPr>
            <xdr:cNvPr id="1639" name="Option Button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39</xdr:row>
          <xdr:rowOff>0</xdr:rowOff>
        </xdr:from>
        <xdr:to>
          <xdr:col>26</xdr:col>
          <xdr:colOff>228600</xdr:colOff>
          <xdr:row>40</xdr:row>
          <xdr:rowOff>7620</xdr:rowOff>
        </xdr:to>
        <xdr:sp macro="" textlink="">
          <xdr:nvSpPr>
            <xdr:cNvPr id="1640" name="Option Button 616" hidden="1">
              <a:extLst>
                <a:ext uri="{63B3BB69-23CF-44E3-9099-C40C66FF867C}">
                  <a14:compatExt spid="_x0000_s1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40</xdr:row>
          <xdr:rowOff>0</xdr:rowOff>
        </xdr:from>
        <xdr:to>
          <xdr:col>26</xdr:col>
          <xdr:colOff>228600</xdr:colOff>
          <xdr:row>41</xdr:row>
          <xdr:rowOff>7620</xdr:rowOff>
        </xdr:to>
        <xdr:sp macro="" textlink="">
          <xdr:nvSpPr>
            <xdr:cNvPr id="1641" name="Option Button 617" hidden="1">
              <a:extLst>
                <a:ext uri="{63B3BB69-23CF-44E3-9099-C40C66FF867C}">
                  <a14:compatExt spid="_x0000_s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41</xdr:row>
          <xdr:rowOff>0</xdr:rowOff>
        </xdr:from>
        <xdr:to>
          <xdr:col>26</xdr:col>
          <xdr:colOff>228600</xdr:colOff>
          <xdr:row>42</xdr:row>
          <xdr:rowOff>0</xdr:rowOff>
        </xdr:to>
        <xdr:sp macro="" textlink="">
          <xdr:nvSpPr>
            <xdr:cNvPr id="1642" name="Option Button 618" hidden="1">
              <a:extLst>
                <a:ext uri="{63B3BB69-23CF-44E3-9099-C40C66FF867C}">
                  <a14:compatExt spid="_x0000_s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42</xdr:row>
          <xdr:rowOff>0</xdr:rowOff>
        </xdr:from>
        <xdr:to>
          <xdr:col>26</xdr:col>
          <xdr:colOff>228600</xdr:colOff>
          <xdr:row>43</xdr:row>
          <xdr:rowOff>0</xdr:rowOff>
        </xdr:to>
        <xdr:sp macro="" textlink="">
          <xdr:nvSpPr>
            <xdr:cNvPr id="1643" name="Option Button 619" hidden="1">
              <a:extLst>
                <a:ext uri="{63B3BB69-23CF-44E3-9099-C40C66FF867C}">
                  <a14:compatExt spid="_x0000_s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43</xdr:row>
          <xdr:rowOff>0</xdr:rowOff>
        </xdr:from>
        <xdr:to>
          <xdr:col>26</xdr:col>
          <xdr:colOff>228600</xdr:colOff>
          <xdr:row>44</xdr:row>
          <xdr:rowOff>7620</xdr:rowOff>
        </xdr:to>
        <xdr:sp macro="" textlink="">
          <xdr:nvSpPr>
            <xdr:cNvPr id="1644" name="Option Button 620" hidden="1">
              <a:extLst>
                <a:ext uri="{63B3BB69-23CF-44E3-9099-C40C66FF867C}">
                  <a14:compatExt spid="_x0000_s1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44</xdr:row>
          <xdr:rowOff>0</xdr:rowOff>
        </xdr:from>
        <xdr:to>
          <xdr:col>26</xdr:col>
          <xdr:colOff>137160</xdr:colOff>
          <xdr:row>45</xdr:row>
          <xdr:rowOff>0</xdr:rowOff>
        </xdr:to>
        <xdr:sp macro="" textlink="">
          <xdr:nvSpPr>
            <xdr:cNvPr id="1645" name="Option Button 621" hidden="1">
              <a:extLst>
                <a:ext uri="{63B3BB69-23CF-44E3-9099-C40C66FF867C}">
                  <a14:compatExt spid="_x0000_s1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45</xdr:row>
          <xdr:rowOff>0</xdr:rowOff>
        </xdr:from>
        <xdr:to>
          <xdr:col>26</xdr:col>
          <xdr:colOff>228600</xdr:colOff>
          <xdr:row>46</xdr:row>
          <xdr:rowOff>7620</xdr:rowOff>
        </xdr:to>
        <xdr:sp macro="" textlink="">
          <xdr:nvSpPr>
            <xdr:cNvPr id="1646" name="Option Button 622" hidden="1">
              <a:extLst>
                <a:ext uri="{63B3BB69-23CF-44E3-9099-C40C66FF867C}">
                  <a14:compatExt spid="_x0000_s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46</xdr:row>
          <xdr:rowOff>0</xdr:rowOff>
        </xdr:from>
        <xdr:to>
          <xdr:col>26</xdr:col>
          <xdr:colOff>228600</xdr:colOff>
          <xdr:row>47</xdr:row>
          <xdr:rowOff>0</xdr:rowOff>
        </xdr:to>
        <xdr:sp macro="" textlink="">
          <xdr:nvSpPr>
            <xdr:cNvPr id="1647" name="Option Button 623" hidden="1">
              <a:extLst>
                <a:ext uri="{63B3BB69-23CF-44E3-9099-C40C66FF867C}">
                  <a14:compatExt spid="_x0000_s16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38</xdr:row>
          <xdr:rowOff>0</xdr:rowOff>
        </xdr:from>
        <xdr:to>
          <xdr:col>28</xdr:col>
          <xdr:colOff>160020</xdr:colOff>
          <xdr:row>38</xdr:row>
          <xdr:rowOff>182880</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37</xdr:row>
          <xdr:rowOff>0</xdr:rowOff>
        </xdr:from>
        <xdr:to>
          <xdr:col>28</xdr:col>
          <xdr:colOff>160020</xdr:colOff>
          <xdr:row>37</xdr:row>
          <xdr:rowOff>182880</xdr:rowOff>
        </xdr:to>
        <xdr:sp macro="" textlink="">
          <xdr:nvSpPr>
            <xdr:cNvPr id="1651" name="Check Box 627" hidden="1">
              <a:extLst>
                <a:ext uri="{63B3BB69-23CF-44E3-9099-C40C66FF867C}">
                  <a14:compatExt spid="_x0000_s1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46</xdr:row>
          <xdr:rowOff>0</xdr:rowOff>
        </xdr:from>
        <xdr:to>
          <xdr:col>28</xdr:col>
          <xdr:colOff>160020</xdr:colOff>
          <xdr:row>46</xdr:row>
          <xdr:rowOff>182880</xdr:rowOff>
        </xdr:to>
        <xdr:sp macro="" textlink="">
          <xdr:nvSpPr>
            <xdr:cNvPr id="1652" name="Check Box 628" hidden="1">
              <a:extLst>
                <a:ext uri="{63B3BB69-23CF-44E3-9099-C40C66FF867C}">
                  <a14:compatExt spid="_x0000_s1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38</xdr:row>
          <xdr:rowOff>190500</xdr:rowOff>
        </xdr:from>
        <xdr:to>
          <xdr:col>28</xdr:col>
          <xdr:colOff>160020</xdr:colOff>
          <xdr:row>39</xdr:row>
          <xdr:rowOff>175260</xdr:rowOff>
        </xdr:to>
        <xdr:sp macro="" textlink="">
          <xdr:nvSpPr>
            <xdr:cNvPr id="1653" name="Check Box 629" hidden="1">
              <a:extLst>
                <a:ext uri="{63B3BB69-23CF-44E3-9099-C40C66FF867C}">
                  <a14:compatExt spid="_x0000_s1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0</xdr:rowOff>
        </xdr:from>
        <xdr:to>
          <xdr:col>28</xdr:col>
          <xdr:colOff>160020</xdr:colOff>
          <xdr:row>43</xdr:row>
          <xdr:rowOff>182880</xdr:rowOff>
        </xdr:to>
        <xdr:sp macro="" textlink="">
          <xdr:nvSpPr>
            <xdr:cNvPr id="1654" name="Check Box 630" hidden="1">
              <a:extLst>
                <a:ext uri="{63B3BB69-23CF-44E3-9099-C40C66FF867C}">
                  <a14:compatExt spid="_x0000_s1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39</xdr:row>
          <xdr:rowOff>175260</xdr:rowOff>
        </xdr:from>
        <xdr:to>
          <xdr:col>28</xdr:col>
          <xdr:colOff>160020</xdr:colOff>
          <xdr:row>41</xdr:row>
          <xdr:rowOff>7620</xdr:rowOff>
        </xdr:to>
        <xdr:sp macro="" textlink="">
          <xdr:nvSpPr>
            <xdr:cNvPr id="1655" name="Check Box 631" hidden="1">
              <a:extLst>
                <a:ext uri="{63B3BB69-23CF-44E3-9099-C40C66FF867C}">
                  <a14:compatExt spid="_x0000_s1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41</xdr:row>
          <xdr:rowOff>0</xdr:rowOff>
        </xdr:from>
        <xdr:to>
          <xdr:col>28</xdr:col>
          <xdr:colOff>160020</xdr:colOff>
          <xdr:row>41</xdr:row>
          <xdr:rowOff>182880</xdr:rowOff>
        </xdr:to>
        <xdr:sp macro="" textlink="">
          <xdr:nvSpPr>
            <xdr:cNvPr id="1656" name="Check Box 632" hidden="1">
              <a:extLst>
                <a:ext uri="{63B3BB69-23CF-44E3-9099-C40C66FF867C}">
                  <a14:compatExt spid="_x0000_s1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0</xdr:rowOff>
        </xdr:from>
        <xdr:to>
          <xdr:col>28</xdr:col>
          <xdr:colOff>160020</xdr:colOff>
          <xdr:row>42</xdr:row>
          <xdr:rowOff>182880</xdr:rowOff>
        </xdr:to>
        <xdr:sp macro="" textlink="">
          <xdr:nvSpPr>
            <xdr:cNvPr id="1657" name="Check Box 633" hidden="1">
              <a:extLst>
                <a:ext uri="{63B3BB69-23CF-44E3-9099-C40C66FF867C}">
                  <a14:compatExt spid="_x0000_s1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44</xdr:row>
          <xdr:rowOff>0</xdr:rowOff>
        </xdr:from>
        <xdr:to>
          <xdr:col>28</xdr:col>
          <xdr:colOff>160020</xdr:colOff>
          <xdr:row>44</xdr:row>
          <xdr:rowOff>182880</xdr:rowOff>
        </xdr:to>
        <xdr:sp macro="" textlink="">
          <xdr:nvSpPr>
            <xdr:cNvPr id="1658" name="Check Box 634" hidden="1">
              <a:extLst>
                <a:ext uri="{63B3BB69-23CF-44E3-9099-C40C66FF867C}">
                  <a14:compatExt spid="_x0000_s1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44</xdr:row>
          <xdr:rowOff>190500</xdr:rowOff>
        </xdr:from>
        <xdr:to>
          <xdr:col>28</xdr:col>
          <xdr:colOff>83820</xdr:colOff>
          <xdr:row>45</xdr:row>
          <xdr:rowOff>190500</xdr:rowOff>
        </xdr:to>
        <xdr:sp macro="" textlink="">
          <xdr:nvSpPr>
            <xdr:cNvPr id="1659" name="Check Box 635" hidden="1">
              <a:extLst>
                <a:ext uri="{63B3BB69-23CF-44E3-9099-C40C66FF867C}">
                  <a14:compatExt spid="_x0000_s1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47</xdr:row>
          <xdr:rowOff>0</xdr:rowOff>
        </xdr:to>
        <xdr:sp macro="" textlink="">
          <xdr:nvSpPr>
            <xdr:cNvPr id="1661" name="Group Box 637" hidden="1">
              <a:extLst>
                <a:ext uri="{63B3BB69-23CF-44E3-9099-C40C66FF867C}">
                  <a14:compatExt spid="_x0000_s1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332</xdr:row>
          <xdr:rowOff>121920</xdr:rowOff>
        </xdr:from>
        <xdr:to>
          <xdr:col>29</xdr:col>
          <xdr:colOff>0</xdr:colOff>
          <xdr:row>332</xdr:row>
          <xdr:rowOff>381000</xdr:rowOff>
        </xdr:to>
        <xdr:sp macro="" textlink="">
          <xdr:nvSpPr>
            <xdr:cNvPr id="1671" name="Check Box 647" hidden="1">
              <a:extLst>
                <a:ext uri="{63B3BB69-23CF-44E3-9099-C40C66FF867C}">
                  <a14:compatExt spid="_x0000_s1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269</xdr:row>
          <xdr:rowOff>83820</xdr:rowOff>
        </xdr:from>
        <xdr:to>
          <xdr:col>43</xdr:col>
          <xdr:colOff>7620</xdr:colOff>
          <xdr:row>269</xdr:row>
          <xdr:rowOff>304800</xdr:rowOff>
        </xdr:to>
        <xdr:sp macro="" textlink="">
          <xdr:nvSpPr>
            <xdr:cNvPr id="1673" name="Check Box 649" hidden="1">
              <a:extLst>
                <a:ext uri="{63B3BB69-23CF-44E3-9099-C40C66FF867C}">
                  <a14:compatExt spid="_x0000_s16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302076</xdr:colOff>
      <xdr:row>0</xdr:row>
      <xdr:rowOff>152400</xdr:rowOff>
    </xdr:from>
    <xdr:to>
      <xdr:col>8</xdr:col>
      <xdr:colOff>326569</xdr:colOff>
      <xdr:row>10</xdr:row>
      <xdr:rowOff>19050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076" y="152400"/>
          <a:ext cx="8719457" cy="1499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84" Type="http://schemas.openxmlformats.org/officeDocument/2006/relationships/ctrlProp" Target="../ctrlProps/ctrlProp75.xml"/><Relationship Id="rId89" Type="http://schemas.openxmlformats.org/officeDocument/2006/relationships/ctrlProp" Target="../ctrlProps/ctrlProp80.xml"/><Relationship Id="rId97" Type="http://schemas.openxmlformats.org/officeDocument/2006/relationships/ctrlProp" Target="../ctrlProps/ctrlProp88.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eur-lex.europa.eu/LexUriServ/LexUriServ.do?uri=COM:2012:0341:FIN:DE:PDF"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87" Type="http://schemas.openxmlformats.org/officeDocument/2006/relationships/ctrlProp" Target="../ctrlProps/ctrlProp78.xml"/><Relationship Id="rId5" Type="http://schemas.openxmlformats.org/officeDocument/2006/relationships/hyperlink" Target="http://www.efre-bw.de/wp-content/uploads/2015/03/Regelungen-und-Hilfestellungen-zu-Informations-und-Kommunikationspflichten_Stand17.07.2015.pdf" TargetMode="External"/><Relationship Id="rId61" Type="http://schemas.openxmlformats.org/officeDocument/2006/relationships/ctrlProp" Target="../ctrlProps/ctrlProp52.xml"/><Relationship Id="rId82" Type="http://schemas.openxmlformats.org/officeDocument/2006/relationships/ctrlProp" Target="../ctrlProps/ctrlProp73.xml"/><Relationship Id="rId90" Type="http://schemas.openxmlformats.org/officeDocument/2006/relationships/ctrlProp" Target="../ctrlProps/ctrlProp81.xml"/><Relationship Id="rId95" Type="http://schemas.openxmlformats.org/officeDocument/2006/relationships/ctrlProp" Target="../ctrlProps/ctrlProp86.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100" Type="http://schemas.openxmlformats.org/officeDocument/2006/relationships/ctrlProp" Target="../ctrlProps/ctrlProp91.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85" Type="http://schemas.openxmlformats.org/officeDocument/2006/relationships/ctrlProp" Target="../ctrlProps/ctrlProp76.xml"/><Relationship Id="rId93" Type="http://schemas.openxmlformats.org/officeDocument/2006/relationships/ctrlProp" Target="../ctrlProps/ctrlProp84.xml"/><Relationship Id="rId98" Type="http://schemas.openxmlformats.org/officeDocument/2006/relationships/ctrlProp" Target="../ctrlProps/ctrlProp89.xml"/><Relationship Id="rId3" Type="http://schemas.openxmlformats.org/officeDocument/2006/relationships/hyperlink" Target="http://www.efre-bw.de/wp-content/uploads/2015/03/EFRE_-_Operationelles_Programm_BW_2014-2020.pdf"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 Type="http://schemas.openxmlformats.org/officeDocument/2006/relationships/hyperlink" Target="http://www.emas.de/" TargetMode="External"/><Relationship Id="rId6" Type="http://schemas.openxmlformats.org/officeDocument/2006/relationships/hyperlink" Target="http://www.deutscher-nachhaltigkeitskodex.de/de/startseite.html"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480"/>
  <sheetViews>
    <sheetView showGridLines="0" tabSelected="1" view="pageBreakPreview" zoomScaleNormal="100" zoomScaleSheetLayoutView="100" workbookViewId="0">
      <selection activeCell="AV15" sqref="AV15"/>
    </sheetView>
  </sheetViews>
  <sheetFormatPr baseColWidth="10" defaultColWidth="10.69921875" defaultRowHeight="13.8" x14ac:dyDescent="0.25"/>
  <cols>
    <col min="1" max="3" width="3.09765625" style="124" customWidth="1"/>
    <col min="4" max="5" width="3.3984375" style="124" customWidth="1"/>
    <col min="6" max="6" width="3.09765625" style="124" customWidth="1"/>
    <col min="7" max="7" width="4.09765625" style="124" customWidth="1"/>
    <col min="8" max="8" width="3.5" style="124" customWidth="1"/>
    <col min="9" max="9" width="3.69921875" style="124" customWidth="1"/>
    <col min="10" max="10" width="2.3984375" style="124" customWidth="1"/>
    <col min="11" max="11" width="3.09765625" style="124" hidden="1" customWidth="1"/>
    <col min="12" max="12" width="3.8984375" style="124" customWidth="1"/>
    <col min="13" max="15" width="3.09765625" style="124" customWidth="1"/>
    <col min="16" max="16" width="2.8984375" style="124" customWidth="1"/>
    <col min="17" max="20" width="3.09765625" style="124" customWidth="1"/>
    <col min="21" max="21" width="3" style="124" customWidth="1"/>
    <col min="22" max="28" width="3.09765625" style="124" customWidth="1"/>
    <col min="29" max="29" width="3.09765625" style="125" customWidth="1"/>
    <col min="30" max="30" width="10.69921875" style="258" hidden="1" customWidth="1"/>
    <col min="31" max="31" width="14.5" style="124" hidden="1" customWidth="1"/>
    <col min="32" max="32" width="20.69921875" style="124" hidden="1" customWidth="1"/>
    <col min="33" max="33" width="15.69921875" style="124" hidden="1" customWidth="1"/>
    <col min="34" max="34" width="18.59765625" style="124" hidden="1" customWidth="1"/>
    <col min="35" max="35" width="11.5" style="124" hidden="1" customWidth="1"/>
    <col min="36" max="36" width="12.3984375" style="124" hidden="1" customWidth="1"/>
    <col min="37" max="37" width="13.19921875" style="124" hidden="1" customWidth="1"/>
    <col min="38" max="38" width="14" style="124" hidden="1" customWidth="1"/>
    <col min="39" max="39" width="12.69921875" style="124" hidden="1" customWidth="1"/>
    <col min="40" max="43" width="10.69921875" style="124" hidden="1" customWidth="1"/>
    <col min="44" max="44" width="10.69921875" style="124" customWidth="1"/>
    <col min="45" max="16384" width="10.69921875" style="124"/>
  </cols>
  <sheetData>
    <row r="1" spans="1:36" ht="15" x14ac:dyDescent="0.25">
      <c r="AE1" s="284"/>
      <c r="AF1" s="267"/>
      <c r="AG1" s="268"/>
      <c r="AH1" s="268"/>
      <c r="AI1" s="268"/>
      <c r="AJ1" s="268"/>
    </row>
    <row r="2" spans="1:36" ht="14.25" x14ac:dyDescent="0.2">
      <c r="AD2" s="124"/>
      <c r="AE2" s="267"/>
      <c r="AF2" s="267"/>
    </row>
    <row r="4" spans="1:36" ht="14.25" x14ac:dyDescent="0.2">
      <c r="AE4" s="125"/>
    </row>
    <row r="8" spans="1:36" ht="15.6" x14ac:dyDescent="0.25">
      <c r="A8" s="419" t="s">
        <v>0</v>
      </c>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E8" s="259"/>
    </row>
    <row r="9" spans="1:36" ht="15.6" x14ac:dyDescent="0.25">
      <c r="A9" s="426" t="s">
        <v>324</v>
      </c>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row>
    <row r="10" spans="1:36" ht="15" x14ac:dyDescent="0.2">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362" t="s">
        <v>352</v>
      </c>
      <c r="AF10" s="260"/>
    </row>
    <row r="11" spans="1:36" ht="5.25" customHeight="1" x14ac:dyDescent="0.2">
      <c r="AF11" s="260"/>
    </row>
    <row r="12" spans="1:36" ht="93" customHeight="1" x14ac:dyDescent="0.3">
      <c r="A12" s="424" t="s">
        <v>353</v>
      </c>
      <c r="B12" s="424"/>
      <c r="C12" s="424"/>
      <c r="D12" s="424"/>
      <c r="E12" s="424"/>
      <c r="F12" s="424"/>
      <c r="G12" s="424"/>
      <c r="H12" s="424"/>
      <c r="I12" s="424"/>
      <c r="J12" s="424"/>
      <c r="K12" s="424"/>
      <c r="L12" s="424"/>
      <c r="M12" s="424"/>
      <c r="N12" s="424"/>
      <c r="O12" s="424"/>
      <c r="P12" s="424"/>
      <c r="Q12" s="425"/>
      <c r="R12" s="425"/>
      <c r="S12" s="425"/>
      <c r="T12" s="425"/>
      <c r="U12" s="425"/>
      <c r="V12" s="425"/>
      <c r="W12" s="425"/>
      <c r="X12" s="425"/>
      <c r="Y12" s="425"/>
      <c r="Z12" s="425"/>
      <c r="AA12" s="425"/>
      <c r="AB12" s="425"/>
      <c r="AC12" s="425"/>
      <c r="AF12" s="282"/>
    </row>
    <row r="13" spans="1:36" s="354" customFormat="1" ht="13.5" customHeight="1" x14ac:dyDescent="0.25">
      <c r="A13" s="372"/>
      <c r="B13" s="372"/>
      <c r="C13" s="372"/>
      <c r="D13" s="372"/>
      <c r="E13" s="372"/>
      <c r="F13" s="372"/>
      <c r="G13" s="372"/>
      <c r="H13" s="372"/>
      <c r="I13" s="372"/>
      <c r="J13" s="372"/>
      <c r="K13" s="372"/>
      <c r="L13" s="372"/>
      <c r="M13" s="372"/>
      <c r="N13" s="372"/>
      <c r="O13" s="372"/>
      <c r="P13" s="372"/>
      <c r="Q13" s="373"/>
      <c r="R13" s="373"/>
      <c r="S13" s="373"/>
      <c r="T13" s="373"/>
      <c r="U13" s="373"/>
      <c r="V13" s="373"/>
      <c r="W13" s="373"/>
      <c r="X13" s="373"/>
      <c r="Y13" s="373"/>
      <c r="Z13" s="373"/>
      <c r="AA13" s="373"/>
      <c r="AB13" s="373"/>
      <c r="AC13" s="373"/>
      <c r="AD13" s="258"/>
      <c r="AF13" s="282"/>
    </row>
    <row r="14" spans="1:36" x14ac:dyDescent="0.25">
      <c r="A14" s="431" t="s">
        <v>325</v>
      </c>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E14" s="269"/>
    </row>
    <row r="15" spans="1:36" s="263" customFormat="1" ht="112.5" customHeight="1" x14ac:dyDescent="0.25">
      <c r="A15" s="434" t="s">
        <v>1</v>
      </c>
      <c r="B15" s="435"/>
      <c r="C15" s="435"/>
      <c r="D15" s="399" t="s">
        <v>360</v>
      </c>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400"/>
      <c r="AD15" s="262"/>
      <c r="AE15" s="124"/>
      <c r="AF15" s="261"/>
    </row>
    <row r="16" spans="1:36" s="263" customFormat="1" ht="19.5" customHeight="1" x14ac:dyDescent="0.25">
      <c r="A16" s="436"/>
      <c r="B16" s="437"/>
      <c r="C16" s="437"/>
      <c r="D16" s="283" t="s">
        <v>277</v>
      </c>
      <c r="E16" s="368"/>
      <c r="F16" s="368"/>
      <c r="G16" s="368"/>
      <c r="H16" s="368"/>
      <c r="I16" s="368"/>
      <c r="J16" s="368"/>
      <c r="K16" s="127"/>
      <c r="L16" s="128"/>
      <c r="M16" s="368"/>
      <c r="N16" s="368"/>
      <c r="O16" s="368"/>
      <c r="P16" s="368"/>
      <c r="Q16" s="368"/>
      <c r="R16" s="368"/>
      <c r="S16" s="368"/>
      <c r="T16" s="368"/>
      <c r="U16" s="368"/>
      <c r="V16" s="368"/>
      <c r="W16" s="368"/>
      <c r="X16" s="368"/>
      <c r="Y16" s="368"/>
      <c r="Z16" s="368"/>
      <c r="AA16" s="368"/>
      <c r="AB16" s="368"/>
      <c r="AC16" s="369"/>
      <c r="AD16" s="262"/>
    </row>
    <row r="17" spans="1:34" s="263" customFormat="1" ht="111" customHeight="1" x14ac:dyDescent="0.25">
      <c r="A17" s="436"/>
      <c r="B17" s="437"/>
      <c r="C17" s="437"/>
      <c r="D17" s="368"/>
      <c r="E17" s="427" t="s">
        <v>278</v>
      </c>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8"/>
      <c r="AD17" s="262"/>
    </row>
    <row r="18" spans="1:34" s="263" customFormat="1" ht="134.25" customHeight="1" x14ac:dyDescent="0.25">
      <c r="A18" s="436"/>
      <c r="B18" s="437"/>
      <c r="C18" s="437"/>
      <c r="D18" s="429" t="s">
        <v>342</v>
      </c>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30"/>
      <c r="AD18" s="262"/>
      <c r="AE18" s="360" t="s">
        <v>310</v>
      </c>
    </row>
    <row r="19" spans="1:34" ht="12" customHeight="1" x14ac:dyDescent="0.25">
      <c r="A19" s="438"/>
      <c r="B19" s="439"/>
      <c r="C19" s="439"/>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3"/>
    </row>
    <row r="20" spans="1:34" ht="32.25" customHeight="1" x14ac:dyDescent="0.25">
      <c r="A20" s="447" t="s">
        <v>121</v>
      </c>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row>
    <row r="21" spans="1:34" ht="15" customHeight="1" x14ac:dyDescent="0.25">
      <c r="A21" s="448"/>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50"/>
    </row>
    <row r="22" spans="1:34" s="354" customFormat="1" ht="32.25" customHeight="1" x14ac:dyDescent="0.25">
      <c r="A22" s="458" t="s">
        <v>108</v>
      </c>
      <c r="B22" s="458"/>
      <c r="C22" s="458"/>
      <c r="D22" s="458"/>
      <c r="E22" s="458"/>
      <c r="F22" s="458"/>
      <c r="G22" s="458"/>
      <c r="H22" s="458"/>
      <c r="I22" s="458"/>
      <c r="J22" s="458"/>
      <c r="K22" s="458"/>
      <c r="L22" s="458"/>
      <c r="M22" s="458"/>
      <c r="N22" s="458"/>
      <c r="O22" s="458"/>
      <c r="P22" s="458"/>
      <c r="Q22" s="459"/>
      <c r="R22" s="459"/>
      <c r="S22" s="459"/>
      <c r="T22" s="459"/>
      <c r="U22" s="459"/>
      <c r="V22" s="459"/>
      <c r="W22" s="459"/>
      <c r="X22" s="459"/>
      <c r="Y22" s="459"/>
      <c r="Z22" s="459"/>
      <c r="AA22" s="459"/>
      <c r="AB22" s="459"/>
      <c r="AC22" s="459"/>
      <c r="AD22" s="258"/>
    </row>
    <row r="23" spans="1:34" s="354" customFormat="1" ht="15" customHeight="1" x14ac:dyDescent="0.25">
      <c r="A23" s="384"/>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6"/>
      <c r="AD23" s="258"/>
    </row>
    <row r="24" spans="1:34" ht="22.5" customHeight="1" x14ac:dyDescent="0.25">
      <c r="A24" s="129"/>
      <c r="B24" s="129"/>
      <c r="C24" s="129"/>
      <c r="D24" s="129"/>
      <c r="E24" s="129"/>
      <c r="F24" s="129"/>
    </row>
    <row r="25" spans="1:34" s="203" customFormat="1" ht="26.25" customHeight="1" x14ac:dyDescent="0.25">
      <c r="A25" s="446" t="s">
        <v>347</v>
      </c>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262"/>
    </row>
    <row r="26" spans="1:34" ht="45.75" customHeight="1" x14ac:dyDescent="0.25">
      <c r="A26" s="389" t="s">
        <v>109</v>
      </c>
      <c r="B26" s="389"/>
      <c r="C26" s="389"/>
      <c r="D26" s="389"/>
      <c r="E26" s="389"/>
      <c r="F26" s="389"/>
      <c r="G26" s="389"/>
      <c r="H26" s="389"/>
      <c r="I26" s="389"/>
      <c r="J26" s="389"/>
      <c r="K26" s="389"/>
      <c r="L26" s="389"/>
      <c r="M26" s="389"/>
      <c r="N26" s="389"/>
      <c r="O26" s="389"/>
      <c r="P26" s="389"/>
      <c r="Q26" s="392"/>
      <c r="R26" s="392"/>
      <c r="S26" s="392"/>
      <c r="T26" s="392"/>
      <c r="U26" s="392"/>
      <c r="V26" s="392"/>
      <c r="W26" s="392"/>
      <c r="X26" s="392"/>
      <c r="Y26" s="392"/>
      <c r="Z26" s="392"/>
      <c r="AA26" s="392"/>
      <c r="AB26" s="392"/>
      <c r="AC26" s="392"/>
      <c r="AF26" s="422"/>
      <c r="AG26" s="422"/>
    </row>
    <row r="27" spans="1:34" ht="30" customHeight="1" x14ac:dyDescent="0.25">
      <c r="A27" s="384"/>
      <c r="B27" s="385"/>
      <c r="C27" s="385"/>
      <c r="D27" s="385"/>
      <c r="E27" s="385"/>
      <c r="F27" s="385"/>
      <c r="G27" s="385"/>
      <c r="H27" s="386"/>
      <c r="I27" s="130"/>
      <c r="J27" s="384"/>
      <c r="K27" s="385"/>
      <c r="L27" s="385"/>
      <c r="M27" s="385"/>
      <c r="N27" s="385"/>
      <c r="O27" s="385"/>
      <c r="P27" s="385"/>
      <c r="Q27" s="385"/>
      <c r="R27" s="386"/>
      <c r="S27" s="131"/>
      <c r="T27" s="384"/>
      <c r="U27" s="385"/>
      <c r="V27" s="385"/>
      <c r="W27" s="385"/>
      <c r="X27" s="385"/>
      <c r="Y27" s="385"/>
      <c r="Z27" s="385"/>
      <c r="AA27" s="385"/>
      <c r="AB27" s="385"/>
      <c r="AC27" s="386"/>
    </row>
    <row r="28" spans="1:34" x14ac:dyDescent="0.25">
      <c r="A28" s="132" t="s">
        <v>2</v>
      </c>
      <c r="B28" s="132"/>
      <c r="C28" s="132"/>
      <c r="D28" s="132"/>
      <c r="E28" s="132"/>
      <c r="F28" s="132"/>
      <c r="G28" s="132"/>
      <c r="H28" s="132"/>
      <c r="I28" s="132"/>
      <c r="J28" s="132" t="s">
        <v>3</v>
      </c>
      <c r="K28" s="132"/>
      <c r="L28" s="132"/>
      <c r="M28" s="132"/>
      <c r="N28" s="132"/>
      <c r="O28" s="132"/>
      <c r="P28" s="132"/>
      <c r="Q28" s="133"/>
      <c r="T28" s="124" t="s">
        <v>4</v>
      </c>
    </row>
    <row r="30" spans="1:34" ht="16.5" customHeight="1" x14ac:dyDescent="0.25">
      <c r="AE30" s="285" t="s">
        <v>304</v>
      </c>
      <c r="AF30" s="286"/>
    </row>
    <row r="31" spans="1:34" ht="29.25" customHeight="1" x14ac:dyDescent="0.25">
      <c r="A31" s="391" t="s">
        <v>77</v>
      </c>
      <c r="B31" s="391"/>
      <c r="C31" s="391"/>
      <c r="D31" s="391"/>
      <c r="E31" s="391"/>
      <c r="F31" s="391"/>
      <c r="G31" s="391"/>
      <c r="H31" s="391"/>
      <c r="I31" s="391"/>
      <c r="J31" s="391"/>
      <c r="K31" s="391"/>
      <c r="L31" s="391"/>
      <c r="M31" s="391"/>
      <c r="N31" s="391"/>
      <c r="O31" s="391"/>
      <c r="P31" s="391"/>
      <c r="Q31" s="392"/>
      <c r="R31" s="392"/>
      <c r="S31" s="392"/>
      <c r="T31" s="392"/>
      <c r="U31" s="392"/>
      <c r="V31" s="392"/>
      <c r="W31" s="392"/>
      <c r="X31" s="392"/>
      <c r="Y31" s="392"/>
      <c r="Z31" s="392"/>
      <c r="AA31" s="392"/>
      <c r="AB31" s="392"/>
      <c r="AC31" s="392"/>
      <c r="AE31" s="293" t="s">
        <v>210</v>
      </c>
      <c r="AF31" s="416"/>
      <c r="AG31" s="417"/>
      <c r="AH31" s="417"/>
    </row>
    <row r="32" spans="1:34" s="354" customFormat="1" ht="12.75" customHeight="1" x14ac:dyDescent="0.25">
      <c r="A32" s="456"/>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271"/>
      <c r="AF32" s="354" t="e">
        <f>SUM(#REF!)</f>
        <v>#REF!</v>
      </c>
    </row>
    <row r="33" spans="1:36" ht="66" customHeight="1" x14ac:dyDescent="0.25">
      <c r="A33" s="393" t="s">
        <v>323</v>
      </c>
      <c r="B33" s="393"/>
      <c r="C33" s="393"/>
      <c r="D33" s="393"/>
      <c r="E33" s="393"/>
      <c r="F33" s="393"/>
      <c r="G33" s="393"/>
      <c r="H33" s="393"/>
      <c r="I33" s="393"/>
      <c r="J33" s="393"/>
      <c r="K33" s="393"/>
      <c r="L33" s="393"/>
      <c r="M33" s="393"/>
      <c r="N33" s="393"/>
      <c r="O33" s="393"/>
      <c r="P33" s="393"/>
      <c r="Q33" s="394"/>
      <c r="R33" s="394"/>
      <c r="S33" s="394"/>
      <c r="T33" s="394"/>
      <c r="U33" s="394"/>
      <c r="V33" s="394"/>
      <c r="W33" s="394"/>
      <c r="X33" s="394"/>
      <c r="Y33" s="394"/>
      <c r="Z33" s="394"/>
      <c r="AA33" s="394"/>
      <c r="AB33" s="394"/>
      <c r="AC33" s="394"/>
      <c r="AE33" s="201" t="s">
        <v>268</v>
      </c>
      <c r="AF33" s="201"/>
      <c r="AG33" s="201" t="s">
        <v>264</v>
      </c>
      <c r="AH33" s="201"/>
      <c r="AI33" s="201"/>
      <c r="AJ33" s="201"/>
    </row>
    <row r="34" spans="1:36" ht="12" customHeight="1" x14ac:dyDescent="0.25">
      <c r="Z34" s="457" t="s">
        <v>75</v>
      </c>
      <c r="AA34" s="457"/>
      <c r="AB34" s="457" t="s">
        <v>79</v>
      </c>
      <c r="AC34" s="457"/>
      <c r="AE34" s="124" t="s">
        <v>269</v>
      </c>
      <c r="AF34" s="124" t="s">
        <v>307</v>
      </c>
      <c r="AG34" s="124" t="s">
        <v>305</v>
      </c>
      <c r="AH34" s="124" t="s">
        <v>306</v>
      </c>
    </row>
    <row r="35" spans="1:36" ht="15.75" customHeight="1" x14ac:dyDescent="0.25">
      <c r="A35" s="134" t="s">
        <v>16</v>
      </c>
      <c r="B35" s="142" t="s">
        <v>5</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6"/>
      <c r="AA35" s="137"/>
      <c r="AB35" s="138"/>
      <c r="AC35" s="139"/>
      <c r="AD35" s="257">
        <v>0</v>
      </c>
      <c r="AE35" s="195" t="b">
        <v>0</v>
      </c>
      <c r="AF35" s="264">
        <v>1</v>
      </c>
      <c r="AG35" s="264" t="str">
        <f>IF(AND($AD$35=AF35,AE35=TRUE),"Dopplung","")</f>
        <v/>
      </c>
      <c r="AH35" s="264" t="str">
        <f>IF(AND(AG35="",AG36="",AG37="",AG38="",AG39="",AG40="",AG41="",AG42="",AG43="",AG44="",AG45="",AG46="",AG47=""),"","Fehler")</f>
        <v/>
      </c>
    </row>
    <row r="36" spans="1:36" ht="15.75" customHeight="1" x14ac:dyDescent="0.25">
      <c r="A36" s="367" t="s">
        <v>17</v>
      </c>
      <c r="B36" s="142" t="s">
        <v>6</v>
      </c>
      <c r="C36" s="135"/>
      <c r="D36" s="135"/>
      <c r="E36" s="135"/>
      <c r="F36" s="135"/>
      <c r="G36" s="135"/>
      <c r="H36" s="135"/>
      <c r="I36" s="135"/>
      <c r="J36" s="135"/>
      <c r="K36" s="135"/>
      <c r="L36" s="135"/>
      <c r="M36" s="135"/>
      <c r="N36" s="135"/>
      <c r="O36" s="135"/>
      <c r="P36" s="135"/>
      <c r="Q36" s="135"/>
      <c r="R36" s="135"/>
      <c r="S36" s="135"/>
      <c r="T36" s="135"/>
      <c r="U36" s="135"/>
      <c r="V36" s="135"/>
      <c r="W36" s="135"/>
      <c r="X36" s="135"/>
      <c r="Y36" s="363"/>
      <c r="Z36" s="136"/>
      <c r="AA36" s="137"/>
      <c r="AB36" s="138"/>
      <c r="AC36" s="139"/>
      <c r="AE36" s="195"/>
      <c r="AF36" s="264">
        <v>3</v>
      </c>
      <c r="AG36" s="366" t="str">
        <f t="shared" ref="AG36:AG37" si="0">IF(AND($AD$35=AF36,AE36=TRUE),"Dopplung","")</f>
        <v/>
      </c>
      <c r="AH36" s="264"/>
    </row>
    <row r="37" spans="1:36" ht="15.75" customHeight="1" x14ac:dyDescent="0.25">
      <c r="A37" s="367" t="s">
        <v>18</v>
      </c>
      <c r="B37" s="141" t="s">
        <v>332</v>
      </c>
      <c r="C37" s="135"/>
      <c r="D37" s="135"/>
      <c r="E37" s="135"/>
      <c r="F37" s="135"/>
      <c r="G37" s="135"/>
      <c r="H37" s="135"/>
      <c r="I37" s="135"/>
      <c r="J37" s="135"/>
      <c r="K37" s="135"/>
      <c r="L37" s="135"/>
      <c r="M37" s="135"/>
      <c r="N37" s="135"/>
      <c r="O37" s="135"/>
      <c r="P37" s="135"/>
      <c r="Q37" s="135"/>
      <c r="R37" s="135"/>
      <c r="S37" s="135"/>
      <c r="T37" s="135"/>
      <c r="U37" s="135"/>
      <c r="V37" s="135"/>
      <c r="W37" s="135"/>
      <c r="X37" s="135"/>
      <c r="Y37" s="363"/>
      <c r="Z37" s="136"/>
      <c r="AA37" s="137"/>
      <c r="AB37" s="138"/>
      <c r="AC37" s="139"/>
      <c r="AE37" s="195"/>
      <c r="AF37" s="264">
        <v>4</v>
      </c>
      <c r="AG37" s="366" t="str">
        <f t="shared" si="0"/>
        <v/>
      </c>
      <c r="AH37" s="264"/>
    </row>
    <row r="38" spans="1:36" ht="15.75" customHeight="1" x14ac:dyDescent="0.25">
      <c r="A38" s="367" t="s">
        <v>19</v>
      </c>
      <c r="B38" s="142" t="s">
        <v>7</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6"/>
      <c r="AA38" s="137"/>
      <c r="AB38" s="138"/>
      <c r="AC38" s="139"/>
      <c r="AE38" s="195" t="b">
        <v>0</v>
      </c>
      <c r="AF38" s="264">
        <v>5</v>
      </c>
      <c r="AG38" s="264" t="str">
        <f t="shared" ref="AG38:AG47" si="1">IF(AND($AD$35=AF38,AE38=TRUE),"Dopplung","")</f>
        <v/>
      </c>
      <c r="AH38" s="264"/>
    </row>
    <row r="39" spans="1:36" ht="15.75" customHeight="1" x14ac:dyDescent="0.25">
      <c r="A39" s="367" t="s">
        <v>20</v>
      </c>
      <c r="B39" s="142" t="s">
        <v>8</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6"/>
      <c r="AA39" s="137"/>
      <c r="AB39" s="138"/>
      <c r="AC39" s="139"/>
      <c r="AE39" s="195" t="b">
        <v>0</v>
      </c>
      <c r="AF39" s="264">
        <v>6</v>
      </c>
      <c r="AG39" s="264" t="str">
        <f t="shared" si="1"/>
        <v/>
      </c>
      <c r="AH39" s="264"/>
    </row>
    <row r="40" spans="1:36" ht="15.75" customHeight="1" x14ac:dyDescent="0.25">
      <c r="A40" s="367" t="s">
        <v>21</v>
      </c>
      <c r="B40" s="141" t="s">
        <v>9</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36"/>
      <c r="AA40" s="137"/>
      <c r="AB40" s="138"/>
      <c r="AC40" s="139"/>
      <c r="AE40" s="195" t="b">
        <v>0</v>
      </c>
      <c r="AF40" s="264">
        <v>7</v>
      </c>
      <c r="AG40" s="264" t="str">
        <f t="shared" si="1"/>
        <v/>
      </c>
      <c r="AH40" s="264"/>
    </row>
    <row r="41" spans="1:36" ht="15.75" customHeight="1" x14ac:dyDescent="0.25">
      <c r="A41" s="367" t="s">
        <v>22</v>
      </c>
      <c r="B41" s="141" t="s">
        <v>10</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36"/>
      <c r="AA41" s="137"/>
      <c r="AB41" s="138"/>
      <c r="AC41" s="139"/>
      <c r="AE41" s="195" t="b">
        <v>0</v>
      </c>
      <c r="AF41" s="264">
        <v>8</v>
      </c>
      <c r="AG41" s="264" t="str">
        <f t="shared" ref="AG41:AG46" si="2">IF(AND($AD$35=AF41,AE41=TRUE),"Dopplung","")</f>
        <v/>
      </c>
      <c r="AH41" s="264"/>
    </row>
    <row r="42" spans="1:36" ht="15.75" customHeight="1" x14ac:dyDescent="0.25">
      <c r="A42" s="367" t="s">
        <v>23</v>
      </c>
      <c r="B42" s="141" t="s">
        <v>11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36"/>
      <c r="AA42" s="137"/>
      <c r="AB42" s="138"/>
      <c r="AC42" s="139"/>
      <c r="AE42" s="195"/>
      <c r="AF42" s="264">
        <v>9</v>
      </c>
      <c r="AG42" s="264" t="str">
        <f t="shared" si="2"/>
        <v/>
      </c>
      <c r="AH42" s="264"/>
    </row>
    <row r="43" spans="1:36" ht="15.75" customHeight="1" x14ac:dyDescent="0.25">
      <c r="A43" s="367" t="s">
        <v>24</v>
      </c>
      <c r="B43" s="141" t="s">
        <v>12</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36"/>
      <c r="AA43" s="137"/>
      <c r="AB43" s="138"/>
      <c r="AC43" s="139"/>
      <c r="AE43" s="195"/>
      <c r="AF43" s="264">
        <v>10</v>
      </c>
      <c r="AG43" s="264" t="str">
        <f t="shared" si="2"/>
        <v/>
      </c>
      <c r="AH43" s="264"/>
    </row>
    <row r="44" spans="1:36" ht="15.75" customHeight="1" x14ac:dyDescent="0.25">
      <c r="A44" s="367" t="s">
        <v>25</v>
      </c>
      <c r="B44" s="141" t="s">
        <v>13</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36"/>
      <c r="AA44" s="137"/>
      <c r="AB44" s="138"/>
      <c r="AC44" s="139"/>
      <c r="AE44" s="195"/>
      <c r="AF44" s="264">
        <v>11</v>
      </c>
      <c r="AG44" s="264" t="str">
        <f t="shared" si="2"/>
        <v/>
      </c>
      <c r="AH44" s="264"/>
    </row>
    <row r="45" spans="1:36" ht="15.75" customHeight="1" x14ac:dyDescent="0.25">
      <c r="A45" s="367" t="s">
        <v>26</v>
      </c>
      <c r="B45" s="141" t="s">
        <v>14</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36"/>
      <c r="AA45" s="137"/>
      <c r="AB45" s="138"/>
      <c r="AC45" s="139"/>
      <c r="AE45" s="195"/>
      <c r="AF45" s="264">
        <v>12</v>
      </c>
      <c r="AG45" s="264" t="str">
        <f t="shared" si="2"/>
        <v/>
      </c>
      <c r="AH45" s="264"/>
    </row>
    <row r="46" spans="1:36" ht="15.75" customHeight="1" x14ac:dyDescent="0.25">
      <c r="A46" s="367" t="s">
        <v>27</v>
      </c>
      <c r="B46" s="141" t="s">
        <v>15</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36"/>
      <c r="AA46" s="137"/>
      <c r="AB46" s="138"/>
      <c r="AC46" s="139"/>
      <c r="AE46" s="195"/>
      <c r="AF46" s="264">
        <v>13</v>
      </c>
      <c r="AG46" s="264" t="str">
        <f t="shared" si="2"/>
        <v/>
      </c>
      <c r="AH46" s="264"/>
    </row>
    <row r="47" spans="1:36" ht="15.75" customHeight="1" x14ac:dyDescent="0.25">
      <c r="A47" s="367" t="s">
        <v>28</v>
      </c>
      <c r="B47" s="143" t="s">
        <v>76</v>
      </c>
      <c r="C47" s="144"/>
      <c r="D47" s="135"/>
      <c r="E47" s="135"/>
      <c r="F47" s="135"/>
      <c r="G47" s="135"/>
      <c r="H47" s="135"/>
      <c r="I47" s="135"/>
      <c r="J47" s="135"/>
      <c r="K47" s="135"/>
      <c r="L47" s="135"/>
      <c r="M47" s="135"/>
      <c r="N47" s="135"/>
      <c r="O47" s="135"/>
      <c r="P47" s="135"/>
      <c r="Q47" s="135"/>
      <c r="R47" s="135"/>
      <c r="S47" s="135"/>
      <c r="T47" s="135"/>
      <c r="U47" s="135"/>
      <c r="V47" s="135"/>
      <c r="W47" s="135"/>
      <c r="X47" s="135"/>
      <c r="Y47" s="135"/>
      <c r="Z47" s="136"/>
      <c r="AA47" s="137"/>
      <c r="AB47" s="138"/>
      <c r="AC47" s="139"/>
      <c r="AE47" s="195"/>
      <c r="AF47" s="264">
        <v>14</v>
      </c>
      <c r="AG47" s="264" t="str">
        <f t="shared" si="1"/>
        <v/>
      </c>
      <c r="AH47" s="264"/>
    </row>
    <row r="48" spans="1:36" x14ac:dyDescent="0.25">
      <c r="A48" s="445" t="s">
        <v>262</v>
      </c>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row>
    <row r="49" spans="1:30" x14ac:dyDescent="0.25">
      <c r="A49" s="418" t="s">
        <v>29</v>
      </c>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row>
    <row r="50" spans="1:30" ht="30" customHeight="1" x14ac:dyDescent="0.25">
      <c r="A50" s="384"/>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6"/>
    </row>
    <row r="51" spans="1:30" x14ac:dyDescent="0.25">
      <c r="A51" s="145"/>
      <c r="B51" s="145"/>
      <c r="C51" s="145"/>
      <c r="D51" s="145"/>
      <c r="E51" s="145"/>
      <c r="F51" s="145"/>
      <c r="G51" s="145"/>
      <c r="H51" s="145"/>
      <c r="I51" s="145"/>
      <c r="J51" s="145"/>
      <c r="K51" s="145"/>
      <c r="L51" s="145"/>
      <c r="M51" s="145"/>
      <c r="N51" s="145"/>
      <c r="O51" s="145"/>
      <c r="P51" s="145"/>
      <c r="Q51" s="145"/>
    </row>
    <row r="52" spans="1:30" s="354" customFormat="1" x14ac:dyDescent="0.25">
      <c r="A52" s="445" t="s">
        <v>262</v>
      </c>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258"/>
    </row>
    <row r="53" spans="1:30" s="354" customFormat="1" x14ac:dyDescent="0.25">
      <c r="AD53" s="258"/>
    </row>
    <row r="54" spans="1:30" s="354" customFormat="1" x14ac:dyDescent="0.25">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258"/>
    </row>
    <row r="55" spans="1:30" s="354" customFormat="1" x14ac:dyDescent="0.25">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258"/>
    </row>
    <row r="56" spans="1:30" s="354" customFormat="1" x14ac:dyDescent="0.25">
      <c r="A56" s="371"/>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258"/>
    </row>
    <row r="57" spans="1:30" s="354" customFormat="1" x14ac:dyDescent="0.25">
      <c r="A57" s="371"/>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258"/>
    </row>
    <row r="58" spans="1:30" s="354" customFormat="1" x14ac:dyDescent="0.25">
      <c r="A58" s="371"/>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258"/>
    </row>
    <row r="59" spans="1:30" s="354" customFormat="1" x14ac:dyDescent="0.25">
      <c r="A59" s="371"/>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258"/>
    </row>
    <row r="60" spans="1:30" s="354" customFormat="1" x14ac:dyDescent="0.25">
      <c r="A60" s="371"/>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258"/>
    </row>
    <row r="61" spans="1:30" s="354" customFormat="1" x14ac:dyDescent="0.25">
      <c r="A61" s="371"/>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258"/>
    </row>
    <row r="62" spans="1:30" s="354" customFormat="1" x14ac:dyDescent="0.25">
      <c r="A62" s="371"/>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258"/>
    </row>
    <row r="63" spans="1:30" s="354" customFormat="1" ht="17.25" customHeight="1" x14ac:dyDescent="0.25">
      <c r="A63" s="129"/>
      <c r="B63" s="129"/>
      <c r="C63" s="129"/>
      <c r="D63" s="129"/>
      <c r="E63" s="129"/>
      <c r="F63" s="129"/>
      <c r="G63" s="145"/>
      <c r="H63" s="145"/>
      <c r="I63" s="145"/>
      <c r="J63" s="145"/>
      <c r="K63" s="145"/>
      <c r="L63" s="145"/>
      <c r="M63" s="145"/>
      <c r="N63" s="145"/>
      <c r="O63" s="145"/>
      <c r="P63" s="145"/>
      <c r="Q63" s="145"/>
      <c r="AC63" s="125"/>
      <c r="AD63" s="258"/>
    </row>
    <row r="64" spans="1:30" ht="27" customHeight="1" x14ac:dyDescent="0.25">
      <c r="A64" s="446" t="s">
        <v>346</v>
      </c>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row>
    <row r="65" spans="1:30" ht="27" customHeight="1" x14ac:dyDescent="0.25">
      <c r="A65" s="390" t="s">
        <v>281</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row>
    <row r="66" spans="1:30" ht="17.25" customHeight="1" x14ac:dyDescent="0.25"/>
    <row r="67" spans="1:30" ht="56.25" customHeight="1" x14ac:dyDescent="0.25">
      <c r="A67" s="440" t="s">
        <v>1</v>
      </c>
      <c r="B67" s="441"/>
      <c r="C67" s="441"/>
      <c r="D67" s="411" t="s">
        <v>339</v>
      </c>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2"/>
    </row>
    <row r="68" spans="1:30" s="354" customFormat="1" ht="15" customHeight="1" x14ac:dyDescent="0.25">
      <c r="A68" s="375"/>
      <c r="B68" s="375"/>
      <c r="C68" s="375"/>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258"/>
    </row>
    <row r="69" spans="1:30" ht="14.4" x14ac:dyDescent="0.25">
      <c r="A69" s="25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413" t="s">
        <v>78</v>
      </c>
      <c r="Z69" s="414"/>
      <c r="AA69" s="414"/>
      <c r="AB69" s="414"/>
      <c r="AC69" s="415"/>
    </row>
    <row r="70" spans="1:30" ht="45" customHeight="1" x14ac:dyDescent="0.25">
      <c r="A70" s="396" t="s">
        <v>354</v>
      </c>
      <c r="B70" s="397"/>
      <c r="C70" s="397"/>
      <c r="D70" s="397"/>
      <c r="E70" s="397"/>
      <c r="F70" s="397"/>
      <c r="G70" s="397"/>
      <c r="H70" s="397"/>
      <c r="I70" s="397"/>
      <c r="J70" s="397"/>
      <c r="K70" s="397"/>
      <c r="L70" s="397"/>
      <c r="M70" s="397"/>
      <c r="N70" s="397"/>
      <c r="O70" s="397"/>
      <c r="P70" s="397"/>
      <c r="Q70" s="397"/>
      <c r="R70" s="397"/>
      <c r="S70" s="397"/>
      <c r="T70" s="397"/>
      <c r="U70" s="397"/>
      <c r="V70" s="397"/>
      <c r="W70" s="397"/>
      <c r="X70" s="398"/>
      <c r="Y70" s="408"/>
      <c r="Z70" s="409"/>
      <c r="AA70" s="409"/>
      <c r="AB70" s="409"/>
      <c r="AC70" s="410"/>
    </row>
    <row r="71" spans="1:30" x14ac:dyDescent="0.25">
      <c r="A71" s="355"/>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6"/>
    </row>
    <row r="72" spans="1:30" ht="18" customHeight="1" x14ac:dyDescent="0.25">
      <c r="A72" s="403" t="s">
        <v>314</v>
      </c>
      <c r="B72" s="403"/>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row>
    <row r="73" spans="1:30" ht="30" customHeight="1" x14ac:dyDescent="0.25">
      <c r="A73" s="404"/>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6"/>
    </row>
    <row r="74" spans="1:30" x14ac:dyDescent="0.25">
      <c r="A74" s="355"/>
      <c r="B74" s="355"/>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6"/>
    </row>
    <row r="75" spans="1:30" ht="21" customHeight="1" x14ac:dyDescent="0.25">
      <c r="A75" s="407" t="s">
        <v>333</v>
      </c>
      <c r="B75" s="407"/>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row>
    <row r="76" spans="1:30" ht="161.25" customHeight="1" x14ac:dyDescent="0.25">
      <c r="A76" s="395" t="s">
        <v>334</v>
      </c>
      <c r="B76" s="397"/>
      <c r="C76" s="397"/>
      <c r="D76" s="397"/>
      <c r="E76" s="397"/>
      <c r="F76" s="397"/>
      <c r="G76" s="398"/>
      <c r="H76" s="382" t="s">
        <v>355</v>
      </c>
      <c r="I76" s="382"/>
      <c r="J76" s="382"/>
      <c r="K76" s="382"/>
      <c r="L76" s="382"/>
      <c r="M76" s="382"/>
      <c r="N76" s="382"/>
      <c r="O76" s="382"/>
      <c r="P76" s="382"/>
      <c r="Q76" s="382"/>
      <c r="R76" s="382"/>
      <c r="S76" s="382"/>
      <c r="T76" s="382"/>
      <c r="U76" s="382"/>
      <c r="V76" s="382"/>
      <c r="W76" s="382"/>
      <c r="X76" s="382"/>
      <c r="Y76" s="382"/>
      <c r="Z76" s="382"/>
      <c r="AA76" s="382"/>
      <c r="AB76" s="382"/>
      <c r="AC76" s="383"/>
    </row>
    <row r="77" spans="1:30" ht="52.5" customHeight="1" x14ac:dyDescent="0.25">
      <c r="A77" s="395" t="s">
        <v>335</v>
      </c>
      <c r="B77" s="382"/>
      <c r="C77" s="382"/>
      <c r="D77" s="382"/>
      <c r="E77" s="382"/>
      <c r="F77" s="382"/>
      <c r="G77" s="383"/>
      <c r="H77" s="396" t="s">
        <v>336</v>
      </c>
      <c r="I77" s="397"/>
      <c r="J77" s="397"/>
      <c r="K77" s="397"/>
      <c r="L77" s="397"/>
      <c r="M77" s="397"/>
      <c r="N77" s="397"/>
      <c r="O77" s="397"/>
      <c r="P77" s="397"/>
      <c r="Q77" s="397"/>
      <c r="R77" s="397"/>
      <c r="S77" s="397"/>
      <c r="T77" s="397"/>
      <c r="U77" s="397"/>
      <c r="V77" s="397"/>
      <c r="W77" s="397"/>
      <c r="X77" s="397"/>
      <c r="Y77" s="397"/>
      <c r="Z77" s="397"/>
      <c r="AA77" s="397"/>
      <c r="AB77" s="397"/>
      <c r="AC77" s="398"/>
    </row>
    <row r="78" spans="1:30" x14ac:dyDescent="0.25">
      <c r="A78" s="357"/>
      <c r="B78" s="357"/>
      <c r="C78" s="357"/>
      <c r="D78" s="357"/>
      <c r="E78" s="357"/>
      <c r="F78" s="357"/>
      <c r="G78" s="357"/>
      <c r="H78" s="358"/>
      <c r="I78" s="358"/>
      <c r="J78" s="358"/>
      <c r="K78" s="358"/>
      <c r="L78" s="358"/>
      <c r="M78" s="358"/>
      <c r="N78" s="358"/>
      <c r="O78" s="358"/>
      <c r="P78" s="358"/>
      <c r="Q78" s="358"/>
      <c r="R78" s="358"/>
      <c r="S78" s="358"/>
      <c r="T78" s="358"/>
      <c r="U78" s="358"/>
      <c r="V78" s="358"/>
      <c r="W78" s="358"/>
      <c r="X78" s="358"/>
      <c r="Y78" s="358"/>
      <c r="Z78" s="358"/>
      <c r="AA78" s="358"/>
      <c r="AB78" s="358"/>
      <c r="AC78" s="358"/>
    </row>
    <row r="79" spans="1:30" ht="14.4" x14ac:dyDescent="0.25">
      <c r="A79" s="259"/>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423" t="s">
        <v>78</v>
      </c>
      <c r="Z79" s="423"/>
      <c r="AA79" s="423"/>
      <c r="AB79" s="423"/>
      <c r="AC79" s="423"/>
    </row>
    <row r="80" spans="1:30" ht="63.75" customHeight="1" x14ac:dyDescent="0.25">
      <c r="A80" s="396" t="s">
        <v>356</v>
      </c>
      <c r="B80" s="397"/>
      <c r="C80" s="397"/>
      <c r="D80" s="397"/>
      <c r="E80" s="397"/>
      <c r="F80" s="397"/>
      <c r="G80" s="397"/>
      <c r="H80" s="397"/>
      <c r="I80" s="397"/>
      <c r="J80" s="397"/>
      <c r="K80" s="397"/>
      <c r="L80" s="397"/>
      <c r="M80" s="397"/>
      <c r="N80" s="397"/>
      <c r="O80" s="397"/>
      <c r="P80" s="397"/>
      <c r="Q80" s="397"/>
      <c r="R80" s="397"/>
      <c r="S80" s="397"/>
      <c r="T80" s="397"/>
      <c r="U80" s="397"/>
      <c r="V80" s="397"/>
      <c r="W80" s="397"/>
      <c r="X80" s="398"/>
      <c r="Y80" s="408"/>
      <c r="Z80" s="409"/>
      <c r="AA80" s="409"/>
      <c r="AB80" s="409"/>
      <c r="AC80" s="410"/>
    </row>
    <row r="81" spans="1:29" x14ac:dyDescent="0.25">
      <c r="A81" s="355"/>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6"/>
    </row>
    <row r="82" spans="1:29" x14ac:dyDescent="0.25">
      <c r="A82" s="403" t="s">
        <v>314</v>
      </c>
      <c r="B82" s="403"/>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row>
    <row r="83" spans="1:29" ht="35.25" customHeight="1" x14ac:dyDescent="0.25">
      <c r="A83" s="404"/>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6"/>
    </row>
    <row r="84" spans="1:29" x14ac:dyDescent="0.25">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6"/>
    </row>
    <row r="85" spans="1:29" x14ac:dyDescent="0.25">
      <c r="A85" s="407" t="s">
        <v>338</v>
      </c>
      <c r="B85" s="407"/>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7"/>
    </row>
    <row r="86" spans="1:29" ht="179.25" customHeight="1" x14ac:dyDescent="0.25">
      <c r="A86" s="395" t="s">
        <v>337</v>
      </c>
      <c r="B86" s="397"/>
      <c r="C86" s="397"/>
      <c r="D86" s="397"/>
      <c r="E86" s="397"/>
      <c r="F86" s="397"/>
      <c r="G86" s="398"/>
      <c r="H86" s="397" t="s">
        <v>357</v>
      </c>
      <c r="I86" s="397"/>
      <c r="J86" s="397"/>
      <c r="K86" s="397"/>
      <c r="L86" s="397"/>
      <c r="M86" s="397"/>
      <c r="N86" s="397"/>
      <c r="O86" s="397"/>
      <c r="P86" s="397"/>
      <c r="Q86" s="397"/>
      <c r="R86" s="397"/>
      <c r="S86" s="397"/>
      <c r="T86" s="397"/>
      <c r="U86" s="397"/>
      <c r="V86" s="397"/>
      <c r="W86" s="397"/>
      <c r="X86" s="397"/>
      <c r="Y86" s="397"/>
      <c r="Z86" s="397"/>
      <c r="AA86" s="397"/>
      <c r="AB86" s="397"/>
      <c r="AC86" s="398"/>
    </row>
    <row r="87" spans="1:29" ht="15" hidden="1" customHeight="1" x14ac:dyDescent="0.2">
      <c r="A87" s="147"/>
      <c r="B87" s="147"/>
      <c r="C87" s="147"/>
      <c r="D87" s="147"/>
      <c r="E87" s="147"/>
      <c r="F87" s="147"/>
      <c r="G87" s="147"/>
      <c r="H87" s="148"/>
      <c r="I87" s="148"/>
      <c r="J87" s="148"/>
      <c r="K87" s="148"/>
      <c r="L87" s="148"/>
      <c r="M87" s="148"/>
      <c r="N87" s="148"/>
      <c r="O87" s="148"/>
      <c r="P87" s="148"/>
      <c r="Q87" s="148"/>
      <c r="R87" s="148"/>
      <c r="S87" s="148"/>
      <c r="T87" s="148"/>
      <c r="U87" s="148"/>
      <c r="V87" s="148"/>
      <c r="W87" s="148"/>
      <c r="X87" s="148"/>
      <c r="Y87" s="148"/>
      <c r="Z87" s="148"/>
      <c r="AA87" s="148"/>
      <c r="AB87" s="148"/>
      <c r="AC87" s="148"/>
    </row>
    <row r="88" spans="1:29" ht="15" hidden="1" customHeight="1" x14ac:dyDescent="0.2">
      <c r="A88" s="147"/>
      <c r="B88" s="147"/>
      <c r="C88" s="147"/>
      <c r="D88" s="147"/>
      <c r="E88" s="147"/>
      <c r="F88" s="147"/>
      <c r="G88" s="147"/>
      <c r="H88" s="148"/>
      <c r="I88" s="148"/>
      <c r="J88" s="148"/>
      <c r="K88" s="148"/>
      <c r="L88" s="148"/>
      <c r="M88" s="148"/>
      <c r="N88" s="148"/>
      <c r="O88" s="148"/>
      <c r="P88" s="148"/>
      <c r="Q88" s="148"/>
      <c r="R88" s="148"/>
      <c r="S88" s="148"/>
      <c r="T88" s="148"/>
      <c r="U88" s="148"/>
      <c r="V88" s="148"/>
      <c r="W88" s="148"/>
      <c r="X88" s="148"/>
      <c r="Y88" s="148"/>
      <c r="Z88" s="148"/>
      <c r="AA88" s="148"/>
      <c r="AB88" s="148"/>
      <c r="AC88" s="148"/>
    </row>
    <row r="89" spans="1:29" ht="15" hidden="1" customHeight="1" x14ac:dyDescent="0.2">
      <c r="A89" s="147"/>
      <c r="B89" s="147"/>
      <c r="C89" s="147"/>
      <c r="D89" s="147"/>
      <c r="E89" s="147"/>
      <c r="F89" s="147"/>
      <c r="G89" s="147"/>
      <c r="H89" s="148"/>
      <c r="I89" s="148"/>
      <c r="J89" s="148"/>
      <c r="K89" s="148"/>
      <c r="L89" s="148"/>
      <c r="M89" s="148"/>
      <c r="N89" s="148"/>
      <c r="O89" s="148"/>
      <c r="P89" s="148"/>
      <c r="Q89" s="148"/>
      <c r="R89" s="148"/>
      <c r="S89" s="148"/>
      <c r="T89" s="148"/>
      <c r="U89" s="148"/>
      <c r="V89" s="148"/>
      <c r="W89" s="148"/>
      <c r="X89" s="148"/>
      <c r="Y89" s="148"/>
      <c r="Z89" s="148"/>
      <c r="AA89" s="148"/>
      <c r="AB89" s="148"/>
      <c r="AC89" s="148"/>
    </row>
    <row r="90" spans="1:29" ht="15" hidden="1" customHeight="1" x14ac:dyDescent="0.2">
      <c r="A90" s="147"/>
      <c r="B90" s="147"/>
      <c r="C90" s="147"/>
      <c r="D90" s="147"/>
      <c r="E90" s="147"/>
      <c r="F90" s="147"/>
      <c r="G90" s="147"/>
      <c r="H90" s="148"/>
      <c r="I90" s="148"/>
      <c r="J90" s="148"/>
      <c r="K90" s="148"/>
      <c r="L90" s="148"/>
      <c r="M90" s="148"/>
      <c r="N90" s="148"/>
      <c r="O90" s="148"/>
      <c r="P90" s="148"/>
      <c r="Q90" s="148"/>
      <c r="R90" s="148"/>
      <c r="S90" s="148"/>
      <c r="T90" s="148"/>
      <c r="U90" s="148"/>
      <c r="V90" s="148"/>
      <c r="W90" s="148"/>
      <c r="X90" s="148"/>
      <c r="Y90" s="148"/>
      <c r="Z90" s="148"/>
      <c r="AA90" s="148"/>
      <c r="AB90" s="148"/>
      <c r="AC90" s="148"/>
    </row>
    <row r="91" spans="1:29" ht="15" hidden="1" customHeight="1" x14ac:dyDescent="0.2">
      <c r="A91" s="147"/>
      <c r="B91" s="147"/>
      <c r="C91" s="147"/>
      <c r="D91" s="147"/>
      <c r="E91" s="147"/>
      <c r="F91" s="147"/>
      <c r="G91" s="147"/>
      <c r="H91" s="148"/>
      <c r="I91" s="148"/>
      <c r="J91" s="148"/>
      <c r="K91" s="148"/>
      <c r="L91" s="148"/>
      <c r="M91" s="148"/>
      <c r="N91" s="148"/>
      <c r="O91" s="148"/>
      <c r="P91" s="148"/>
      <c r="Q91" s="148"/>
      <c r="R91" s="148"/>
      <c r="S91" s="148"/>
      <c r="T91" s="148"/>
      <c r="U91" s="148"/>
      <c r="V91" s="148"/>
      <c r="W91" s="148"/>
      <c r="X91" s="148"/>
      <c r="Y91" s="148"/>
      <c r="Z91" s="148"/>
      <c r="AA91" s="148"/>
      <c r="AB91" s="148"/>
      <c r="AC91" s="148"/>
    </row>
    <row r="92" spans="1:29" ht="15" hidden="1" customHeight="1" x14ac:dyDescent="0.2">
      <c r="A92" s="147"/>
      <c r="B92" s="147"/>
      <c r="C92" s="147"/>
      <c r="D92" s="147"/>
      <c r="E92" s="147"/>
      <c r="F92" s="147"/>
      <c r="G92" s="147"/>
      <c r="H92" s="148"/>
      <c r="I92" s="148"/>
      <c r="J92" s="148"/>
      <c r="K92" s="148"/>
      <c r="L92" s="148"/>
      <c r="M92" s="148"/>
      <c r="N92" s="148"/>
      <c r="O92" s="148"/>
      <c r="P92" s="148"/>
      <c r="Q92" s="148"/>
      <c r="R92" s="148"/>
      <c r="S92" s="148"/>
      <c r="T92" s="148"/>
      <c r="U92" s="148"/>
      <c r="V92" s="148"/>
      <c r="W92" s="148"/>
      <c r="X92" s="148"/>
      <c r="Y92" s="148"/>
      <c r="Z92" s="148"/>
      <c r="AA92" s="148"/>
      <c r="AB92" s="148"/>
      <c r="AC92" s="148"/>
    </row>
    <row r="93" spans="1:29" ht="15" hidden="1" customHeight="1" x14ac:dyDescent="0.2">
      <c r="A93" s="147"/>
      <c r="B93" s="147"/>
      <c r="C93" s="147"/>
      <c r="D93" s="147"/>
      <c r="E93" s="147"/>
      <c r="F93" s="147"/>
      <c r="G93" s="147"/>
      <c r="H93" s="148"/>
      <c r="I93" s="148"/>
      <c r="J93" s="148"/>
      <c r="K93" s="148"/>
      <c r="L93" s="148"/>
      <c r="M93" s="148"/>
      <c r="N93" s="148"/>
      <c r="O93" s="148"/>
      <c r="P93" s="148"/>
      <c r="Q93" s="148"/>
      <c r="R93" s="148"/>
      <c r="S93" s="148"/>
      <c r="T93" s="148"/>
      <c r="U93" s="148"/>
      <c r="V93" s="148"/>
      <c r="W93" s="148"/>
      <c r="X93" s="148"/>
      <c r="Y93" s="148"/>
      <c r="Z93" s="148"/>
      <c r="AA93" s="148"/>
      <c r="AB93" s="148"/>
      <c r="AC93" s="148"/>
    </row>
    <row r="94" spans="1:29" ht="15" hidden="1" customHeight="1" x14ac:dyDescent="0.2">
      <c r="A94" s="147"/>
      <c r="B94" s="147"/>
      <c r="C94" s="147"/>
      <c r="D94" s="147"/>
      <c r="E94" s="147"/>
      <c r="F94" s="147"/>
      <c r="G94" s="147"/>
      <c r="H94" s="148"/>
      <c r="I94" s="148"/>
      <c r="J94" s="148"/>
      <c r="K94" s="148"/>
      <c r="L94" s="148"/>
      <c r="M94" s="148"/>
      <c r="N94" s="148"/>
      <c r="O94" s="148"/>
      <c r="P94" s="148"/>
      <c r="Q94" s="148"/>
      <c r="R94" s="148"/>
      <c r="S94" s="148"/>
      <c r="T94" s="148"/>
      <c r="U94" s="148"/>
      <c r="V94" s="148"/>
      <c r="W94" s="148"/>
      <c r="X94" s="148"/>
      <c r="Y94" s="148"/>
      <c r="Z94" s="148"/>
      <c r="AA94" s="148"/>
      <c r="AB94" s="148"/>
      <c r="AC94" s="148"/>
    </row>
    <row r="95" spans="1:29" ht="15" hidden="1" customHeight="1" x14ac:dyDescent="0.2">
      <c r="A95" s="147"/>
      <c r="B95" s="147"/>
      <c r="C95" s="147"/>
      <c r="D95" s="147"/>
      <c r="E95" s="147"/>
      <c r="F95" s="147"/>
      <c r="G95" s="147"/>
      <c r="H95" s="148"/>
      <c r="I95" s="148"/>
      <c r="J95" s="148"/>
      <c r="K95" s="148"/>
      <c r="L95" s="148"/>
      <c r="M95" s="148"/>
      <c r="N95" s="148"/>
      <c r="O95" s="148"/>
      <c r="P95" s="148"/>
      <c r="Q95" s="148"/>
      <c r="R95" s="148"/>
      <c r="S95" s="148"/>
      <c r="T95" s="148"/>
      <c r="U95" s="148"/>
      <c r="V95" s="148"/>
      <c r="W95" s="148"/>
      <c r="X95" s="148"/>
      <c r="Y95" s="148"/>
      <c r="Z95" s="148"/>
      <c r="AA95" s="148"/>
      <c r="AB95" s="148"/>
      <c r="AC95" s="148"/>
    </row>
    <row r="96" spans="1:29" ht="15" hidden="1" customHeight="1" x14ac:dyDescent="0.2">
      <c r="A96" s="147"/>
      <c r="B96" s="147"/>
      <c r="C96" s="147"/>
      <c r="D96" s="147"/>
      <c r="E96" s="147"/>
      <c r="F96" s="147"/>
      <c r="G96" s="147"/>
      <c r="H96" s="148"/>
      <c r="I96" s="148"/>
      <c r="J96" s="148"/>
      <c r="K96" s="148"/>
      <c r="L96" s="148"/>
      <c r="M96" s="148"/>
      <c r="N96" s="148"/>
      <c r="O96" s="148"/>
      <c r="P96" s="148"/>
      <c r="Q96" s="148"/>
      <c r="R96" s="148"/>
      <c r="S96" s="148"/>
      <c r="T96" s="148"/>
      <c r="U96" s="148"/>
      <c r="V96" s="148"/>
      <c r="W96" s="148"/>
      <c r="X96" s="148"/>
      <c r="Y96" s="148"/>
      <c r="Z96" s="148"/>
      <c r="AA96" s="148"/>
      <c r="AB96" s="148"/>
      <c r="AC96" s="148"/>
    </row>
    <row r="97" spans="1:29" ht="15" hidden="1" customHeight="1" x14ac:dyDescent="0.2">
      <c r="A97" s="147"/>
      <c r="B97" s="147"/>
      <c r="C97" s="147"/>
      <c r="D97" s="147"/>
      <c r="E97" s="147"/>
      <c r="F97" s="147"/>
      <c r="G97" s="147"/>
      <c r="H97" s="148"/>
      <c r="I97" s="148"/>
      <c r="J97" s="148"/>
      <c r="K97" s="148"/>
      <c r="L97" s="148"/>
      <c r="M97" s="148"/>
      <c r="N97" s="148"/>
      <c r="O97" s="148"/>
      <c r="P97" s="148"/>
      <c r="Q97" s="148"/>
      <c r="R97" s="148"/>
      <c r="S97" s="148"/>
      <c r="T97" s="148"/>
      <c r="U97" s="148"/>
      <c r="V97" s="148"/>
      <c r="W97" s="148"/>
      <c r="X97" s="148"/>
      <c r="Y97" s="148"/>
      <c r="Z97" s="148"/>
      <c r="AA97" s="148"/>
      <c r="AB97" s="148"/>
      <c r="AC97" s="148"/>
    </row>
    <row r="98" spans="1:29" ht="15" hidden="1" customHeight="1" x14ac:dyDescent="0.2">
      <c r="A98" s="147"/>
      <c r="B98" s="147"/>
      <c r="C98" s="147"/>
      <c r="D98" s="147"/>
      <c r="E98" s="147"/>
      <c r="F98" s="147"/>
      <c r="G98" s="147"/>
      <c r="H98" s="148"/>
      <c r="I98" s="148"/>
      <c r="J98" s="148"/>
      <c r="K98" s="148"/>
      <c r="L98" s="148"/>
      <c r="M98" s="148"/>
      <c r="N98" s="148"/>
      <c r="O98" s="148"/>
      <c r="P98" s="148"/>
      <c r="Q98" s="148"/>
      <c r="R98" s="148"/>
      <c r="S98" s="148"/>
      <c r="T98" s="148"/>
      <c r="U98" s="148"/>
      <c r="V98" s="148"/>
      <c r="W98" s="148"/>
      <c r="X98" s="148"/>
      <c r="Y98" s="148"/>
      <c r="Z98" s="148"/>
      <c r="AA98" s="148"/>
      <c r="AB98" s="148"/>
      <c r="AC98" s="148"/>
    </row>
    <row r="99" spans="1:29" ht="15" hidden="1" customHeight="1" x14ac:dyDescent="0.2">
      <c r="A99" s="147"/>
      <c r="B99" s="147"/>
      <c r="C99" s="147"/>
      <c r="D99" s="147"/>
      <c r="E99" s="147"/>
      <c r="F99" s="147"/>
      <c r="G99" s="147"/>
      <c r="H99" s="148"/>
      <c r="I99" s="148"/>
      <c r="J99" s="148"/>
      <c r="K99" s="148"/>
      <c r="L99" s="148"/>
      <c r="M99" s="148"/>
      <c r="N99" s="148"/>
      <c r="O99" s="148"/>
      <c r="P99" s="148"/>
      <c r="Q99" s="148"/>
      <c r="R99" s="148"/>
      <c r="S99" s="148"/>
      <c r="T99" s="148"/>
      <c r="U99" s="148"/>
      <c r="V99" s="148"/>
      <c r="W99" s="148"/>
      <c r="X99" s="148"/>
      <c r="Y99" s="148"/>
      <c r="Z99" s="148"/>
      <c r="AA99" s="148"/>
      <c r="AB99" s="148"/>
      <c r="AC99" s="148"/>
    </row>
    <row r="100" spans="1:29" ht="15" hidden="1" customHeight="1" x14ac:dyDescent="0.2">
      <c r="A100" s="147"/>
      <c r="B100" s="147"/>
      <c r="C100" s="147"/>
      <c r="D100" s="147"/>
      <c r="E100" s="147"/>
      <c r="F100" s="147"/>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row>
    <row r="101" spans="1:29" ht="15" hidden="1" customHeight="1" x14ac:dyDescent="0.2">
      <c r="A101" s="147"/>
      <c r="B101" s="147"/>
      <c r="C101" s="147"/>
      <c r="D101" s="147"/>
      <c r="E101" s="147"/>
      <c r="F101" s="147"/>
      <c r="G101" s="147"/>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row>
    <row r="102" spans="1:29" ht="15" hidden="1" customHeight="1" x14ac:dyDescent="0.2">
      <c r="A102" s="147"/>
      <c r="B102" s="147"/>
      <c r="C102" s="147"/>
      <c r="D102" s="147"/>
      <c r="E102" s="147"/>
      <c r="F102" s="147"/>
      <c r="G102" s="147"/>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row>
    <row r="103" spans="1:29" ht="15" hidden="1" customHeight="1" x14ac:dyDescent="0.2">
      <c r="A103" s="147"/>
      <c r="B103" s="147"/>
      <c r="C103" s="147"/>
      <c r="D103" s="147"/>
      <c r="E103" s="147"/>
      <c r="F103" s="147"/>
      <c r="G103" s="147"/>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row>
    <row r="104" spans="1:29" ht="15" hidden="1" customHeight="1" x14ac:dyDescent="0.2">
      <c r="A104" s="147"/>
      <c r="B104" s="147"/>
      <c r="C104" s="147"/>
      <c r="D104" s="147"/>
      <c r="E104" s="147"/>
      <c r="F104" s="147"/>
      <c r="G104" s="147"/>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row>
    <row r="105" spans="1:29" ht="15" hidden="1" customHeight="1" x14ac:dyDescent="0.2">
      <c r="A105" s="147"/>
      <c r="B105" s="147"/>
      <c r="C105" s="147"/>
      <c r="D105" s="147"/>
      <c r="E105" s="147"/>
      <c r="F105" s="147"/>
      <c r="G105" s="147"/>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row>
    <row r="106" spans="1:29" ht="15" hidden="1" customHeight="1" x14ac:dyDescent="0.2">
      <c r="A106" s="147"/>
      <c r="B106" s="147"/>
      <c r="C106" s="147"/>
      <c r="D106" s="147"/>
      <c r="E106" s="147"/>
      <c r="F106" s="147"/>
      <c r="G106" s="147"/>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row>
    <row r="107" spans="1:29" ht="15" hidden="1" customHeight="1" x14ac:dyDescent="0.2">
      <c r="A107" s="147"/>
      <c r="B107" s="147"/>
      <c r="C107" s="147"/>
      <c r="D107" s="147"/>
      <c r="E107" s="147"/>
      <c r="F107" s="147"/>
      <c r="G107" s="147"/>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row>
    <row r="108" spans="1:29" ht="15" hidden="1" customHeight="1" x14ac:dyDescent="0.2">
      <c r="A108" s="147"/>
      <c r="B108" s="147"/>
      <c r="C108" s="147"/>
      <c r="D108" s="147"/>
      <c r="E108" s="147"/>
      <c r="F108" s="147"/>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row>
    <row r="109" spans="1:29" ht="15" hidden="1" customHeight="1" x14ac:dyDescent="0.2">
      <c r="A109" s="147"/>
      <c r="B109" s="147"/>
      <c r="C109" s="147"/>
      <c r="D109" s="147"/>
      <c r="E109" s="147"/>
      <c r="F109" s="147"/>
      <c r="G109" s="147"/>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row>
    <row r="110" spans="1:29" ht="15" hidden="1" customHeight="1" x14ac:dyDescent="0.2">
      <c r="A110" s="147"/>
      <c r="B110" s="147"/>
      <c r="C110" s="147"/>
      <c r="D110" s="147"/>
      <c r="E110" s="147"/>
      <c r="F110" s="147"/>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row>
    <row r="111" spans="1:29" ht="15" hidden="1" customHeight="1" x14ac:dyDescent="0.2">
      <c r="A111" s="147"/>
      <c r="B111" s="147"/>
      <c r="C111" s="147"/>
      <c r="D111" s="147"/>
      <c r="E111" s="147"/>
      <c r="F111" s="147"/>
      <c r="G111" s="147"/>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row>
    <row r="112" spans="1:29" ht="15" hidden="1" customHeight="1" x14ac:dyDescent="0.2">
      <c r="A112" s="147"/>
      <c r="B112" s="147"/>
      <c r="C112" s="147"/>
      <c r="D112" s="147"/>
      <c r="E112" s="147"/>
      <c r="F112" s="147"/>
      <c r="G112" s="147"/>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row>
    <row r="113" spans="1:29" ht="15" hidden="1" customHeight="1" x14ac:dyDescent="0.2">
      <c r="A113" s="147"/>
      <c r="B113" s="147"/>
      <c r="C113" s="147"/>
      <c r="D113" s="147"/>
      <c r="E113" s="147"/>
      <c r="F113" s="147"/>
      <c r="G113" s="147"/>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row>
    <row r="114" spans="1:29" ht="15" hidden="1" customHeight="1" x14ac:dyDescent="0.2">
      <c r="A114" s="147"/>
      <c r="B114" s="147"/>
      <c r="C114" s="147"/>
      <c r="D114" s="147"/>
      <c r="E114" s="147"/>
      <c r="F114" s="147"/>
      <c r="G114" s="147"/>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row>
    <row r="115" spans="1:29" ht="15" hidden="1" customHeight="1" x14ac:dyDescent="0.2">
      <c r="A115" s="147"/>
      <c r="B115" s="147"/>
      <c r="C115" s="147"/>
      <c r="D115" s="147"/>
      <c r="E115" s="147"/>
      <c r="F115" s="147"/>
      <c r="G115" s="147"/>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row>
    <row r="116" spans="1:29" ht="15" hidden="1" customHeight="1" x14ac:dyDescent="0.2">
      <c r="A116" s="147"/>
      <c r="B116" s="147"/>
      <c r="C116" s="147"/>
      <c r="D116" s="147"/>
      <c r="E116" s="147"/>
      <c r="F116" s="147"/>
      <c r="G116" s="147"/>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row>
    <row r="117" spans="1:29" ht="15" hidden="1" customHeight="1" x14ac:dyDescent="0.2">
      <c r="A117" s="147"/>
      <c r="B117" s="147"/>
      <c r="C117" s="147"/>
      <c r="D117" s="147"/>
      <c r="E117" s="147"/>
      <c r="F117" s="147"/>
      <c r="G117" s="147"/>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row>
    <row r="118" spans="1:29" ht="15" hidden="1" customHeight="1" x14ac:dyDescent="0.2">
      <c r="A118" s="147"/>
      <c r="B118" s="147"/>
      <c r="C118" s="147"/>
      <c r="D118" s="147"/>
      <c r="E118" s="147"/>
      <c r="F118" s="147"/>
      <c r="G118" s="147"/>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row>
    <row r="119" spans="1:29" ht="15" hidden="1" customHeight="1" x14ac:dyDescent="0.2">
      <c r="A119" s="147"/>
      <c r="B119" s="147"/>
      <c r="C119" s="147"/>
      <c r="D119" s="147"/>
      <c r="E119" s="147"/>
      <c r="F119" s="147"/>
      <c r="G119" s="147"/>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row>
    <row r="120" spans="1:29" ht="15" hidden="1" customHeight="1" x14ac:dyDescent="0.2">
      <c r="A120" s="147"/>
      <c r="B120" s="147"/>
      <c r="C120" s="147"/>
      <c r="D120" s="147"/>
      <c r="E120" s="147"/>
      <c r="F120" s="147"/>
      <c r="G120" s="147"/>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row>
    <row r="121" spans="1:29" ht="15" hidden="1" customHeight="1" x14ac:dyDescent="0.2">
      <c r="A121" s="147"/>
      <c r="B121" s="147"/>
      <c r="C121" s="147"/>
      <c r="D121" s="147"/>
      <c r="E121" s="147"/>
      <c r="F121" s="147"/>
      <c r="G121" s="147"/>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row>
    <row r="122" spans="1:29" ht="15" hidden="1" customHeight="1" x14ac:dyDescent="0.2">
      <c r="A122" s="147"/>
      <c r="B122" s="147"/>
      <c r="C122" s="147"/>
      <c r="D122" s="147"/>
      <c r="E122" s="147"/>
      <c r="F122" s="147"/>
      <c r="G122" s="147"/>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row>
    <row r="123" spans="1:29" ht="15" hidden="1" customHeight="1" x14ac:dyDescent="0.2">
      <c r="A123" s="147"/>
      <c r="B123" s="147"/>
      <c r="C123" s="147"/>
      <c r="D123" s="147"/>
      <c r="E123" s="147"/>
      <c r="F123" s="147"/>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row>
    <row r="124" spans="1:29" ht="15" hidden="1" customHeight="1" x14ac:dyDescent="0.2">
      <c r="A124" s="147"/>
      <c r="B124" s="147"/>
      <c r="C124" s="147"/>
      <c r="D124" s="147"/>
      <c r="E124" s="147"/>
      <c r="F124" s="147"/>
      <c r="G124" s="147"/>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row>
    <row r="125" spans="1:29" ht="15" hidden="1" customHeight="1" x14ac:dyDescent="0.2">
      <c r="A125" s="147"/>
      <c r="B125" s="147"/>
      <c r="C125" s="147"/>
      <c r="D125" s="147"/>
      <c r="E125" s="147"/>
      <c r="F125" s="147"/>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row>
    <row r="126" spans="1:29" ht="15" hidden="1" customHeight="1" x14ac:dyDescent="0.2">
      <c r="A126" s="147"/>
      <c r="B126" s="147"/>
      <c r="C126" s="147"/>
      <c r="D126" s="147"/>
      <c r="E126" s="147"/>
      <c r="F126" s="147"/>
      <c r="G126" s="147"/>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row>
    <row r="127" spans="1:29" ht="15" hidden="1" customHeight="1" x14ac:dyDescent="0.2">
      <c r="A127" s="147"/>
      <c r="B127" s="147"/>
      <c r="C127" s="147"/>
      <c r="D127" s="147"/>
      <c r="E127" s="147"/>
      <c r="F127" s="147"/>
      <c r="G127" s="147"/>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row>
    <row r="128" spans="1:29" ht="15" hidden="1" customHeight="1" x14ac:dyDescent="0.2">
      <c r="A128" s="147"/>
      <c r="B128" s="147"/>
      <c r="C128" s="147"/>
      <c r="D128" s="147"/>
      <c r="E128" s="147"/>
      <c r="F128" s="147"/>
      <c r="G128" s="147"/>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row>
    <row r="129" spans="1:29" ht="15" hidden="1" customHeight="1" x14ac:dyDescent="0.2">
      <c r="A129" s="147"/>
      <c r="B129" s="147"/>
      <c r="C129" s="147"/>
      <c r="D129" s="147"/>
      <c r="E129" s="147"/>
      <c r="F129" s="147"/>
      <c r="G129" s="147"/>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row>
    <row r="130" spans="1:29" ht="15" hidden="1" customHeight="1" x14ac:dyDescent="0.2">
      <c r="A130" s="147"/>
      <c r="B130" s="147"/>
      <c r="C130" s="147"/>
      <c r="D130" s="147"/>
      <c r="E130" s="147"/>
      <c r="F130" s="147"/>
      <c r="G130" s="147"/>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row>
    <row r="131" spans="1:29" ht="15" hidden="1" customHeight="1" x14ac:dyDescent="0.2">
      <c r="A131" s="147"/>
      <c r="B131" s="147"/>
      <c r="C131" s="147"/>
      <c r="D131" s="147"/>
      <c r="E131" s="147"/>
      <c r="F131" s="147"/>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row>
    <row r="132" spans="1:29" ht="15" hidden="1" customHeight="1" x14ac:dyDescent="0.2">
      <c r="A132" s="147"/>
      <c r="B132" s="147"/>
      <c r="C132" s="147"/>
      <c r="D132" s="147"/>
      <c r="E132" s="147"/>
      <c r="F132" s="147"/>
      <c r="G132" s="147"/>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row>
    <row r="133" spans="1:29" ht="15" hidden="1" customHeight="1" x14ac:dyDescent="0.2">
      <c r="A133" s="147"/>
      <c r="B133" s="147"/>
      <c r="C133" s="147"/>
      <c r="D133" s="147"/>
      <c r="E133" s="147"/>
      <c r="F133" s="147"/>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row>
    <row r="134" spans="1:29" ht="15" hidden="1" customHeight="1" x14ac:dyDescent="0.2">
      <c r="A134" s="147"/>
      <c r="B134" s="147"/>
      <c r="C134" s="147"/>
      <c r="D134" s="147"/>
      <c r="E134" s="147"/>
      <c r="F134" s="147"/>
      <c r="G134" s="147"/>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row>
    <row r="135" spans="1:29" ht="15" hidden="1" customHeight="1" x14ac:dyDescent="0.2">
      <c r="A135" s="147"/>
      <c r="B135" s="147"/>
      <c r="C135" s="147"/>
      <c r="D135" s="147"/>
      <c r="E135" s="147"/>
      <c r="F135" s="147"/>
      <c r="G135" s="147"/>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row>
    <row r="136" spans="1:29" ht="15" hidden="1" customHeight="1" x14ac:dyDescent="0.2">
      <c r="A136" s="147"/>
      <c r="B136" s="147"/>
      <c r="C136" s="147"/>
      <c r="D136" s="147"/>
      <c r="E136" s="147"/>
      <c r="F136" s="147"/>
      <c r="G136" s="147"/>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row>
    <row r="137" spans="1:29" ht="15" hidden="1" customHeight="1" x14ac:dyDescent="0.2">
      <c r="A137" s="147"/>
      <c r="B137" s="147"/>
      <c r="C137" s="147"/>
      <c r="D137" s="147"/>
      <c r="E137" s="147"/>
      <c r="F137" s="147"/>
      <c r="G137" s="147"/>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row>
    <row r="138" spans="1:29" ht="15" hidden="1" customHeight="1" x14ac:dyDescent="0.2">
      <c r="A138" s="147"/>
      <c r="B138" s="147"/>
      <c r="C138" s="147"/>
      <c r="D138" s="147"/>
      <c r="E138" s="147"/>
      <c r="F138" s="147"/>
      <c r="G138" s="147"/>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row>
    <row r="139" spans="1:29" ht="15" hidden="1" customHeight="1" x14ac:dyDescent="0.2">
      <c r="A139" s="147"/>
      <c r="B139" s="147"/>
      <c r="C139" s="147"/>
      <c r="D139" s="147"/>
      <c r="E139" s="147"/>
      <c r="F139" s="147"/>
      <c r="G139" s="147"/>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row>
    <row r="140" spans="1:29" ht="15" hidden="1" customHeight="1" x14ac:dyDescent="0.2">
      <c r="A140" s="147"/>
      <c r="B140" s="147"/>
      <c r="C140" s="147"/>
      <c r="D140" s="147"/>
      <c r="E140" s="147"/>
      <c r="F140" s="147"/>
      <c r="G140" s="147"/>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row>
    <row r="141" spans="1:29" ht="15" hidden="1" customHeight="1" x14ac:dyDescent="0.2">
      <c r="A141" s="147"/>
      <c r="B141" s="147"/>
      <c r="C141" s="147"/>
      <c r="D141" s="147"/>
      <c r="E141" s="147"/>
      <c r="F141" s="147"/>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row>
    <row r="142" spans="1:29" ht="15" hidden="1" customHeight="1" x14ac:dyDescent="0.2">
      <c r="A142" s="147"/>
      <c r="B142" s="147"/>
      <c r="C142" s="147"/>
      <c r="D142" s="147"/>
      <c r="E142" s="147"/>
      <c r="F142" s="147"/>
      <c r="G142" s="147"/>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row>
    <row r="143" spans="1:29" ht="15" hidden="1" customHeight="1" x14ac:dyDescent="0.2">
      <c r="A143" s="147"/>
      <c r="B143" s="147"/>
      <c r="C143" s="147"/>
      <c r="D143" s="147"/>
      <c r="E143" s="147"/>
      <c r="F143" s="147"/>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row>
    <row r="144" spans="1:29" ht="15" hidden="1" customHeight="1" x14ac:dyDescent="0.2">
      <c r="A144" s="147"/>
      <c r="B144" s="147"/>
      <c r="C144" s="147"/>
      <c r="D144" s="147"/>
      <c r="E144" s="147"/>
      <c r="F144" s="147"/>
      <c r="G144" s="147"/>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row>
    <row r="145" spans="1:29" ht="15" hidden="1" customHeight="1" x14ac:dyDescent="0.2">
      <c r="A145" s="147"/>
      <c r="B145" s="147"/>
      <c r="C145" s="147"/>
      <c r="D145" s="147"/>
      <c r="E145" s="147"/>
      <c r="F145" s="147"/>
      <c r="G145" s="147"/>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row>
    <row r="146" spans="1:29" ht="15" hidden="1" customHeight="1" x14ac:dyDescent="0.2">
      <c r="A146" s="147"/>
      <c r="B146" s="147"/>
      <c r="C146" s="147"/>
      <c r="D146" s="147"/>
      <c r="E146" s="147"/>
      <c r="F146" s="147"/>
      <c r="G146" s="147"/>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row>
    <row r="147" spans="1:29" ht="15" hidden="1" customHeight="1" x14ac:dyDescent="0.2">
      <c r="A147" s="147"/>
      <c r="B147" s="147"/>
      <c r="C147" s="147"/>
      <c r="D147" s="147"/>
      <c r="E147" s="147"/>
      <c r="F147" s="147"/>
      <c r="G147" s="147"/>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row>
    <row r="148" spans="1:29" ht="15" hidden="1" customHeight="1" x14ac:dyDescent="0.2">
      <c r="A148" s="147"/>
      <c r="B148" s="147"/>
      <c r="C148" s="147"/>
      <c r="D148" s="147"/>
      <c r="E148" s="147"/>
      <c r="F148" s="147"/>
      <c r="G148" s="147"/>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row>
    <row r="149" spans="1:29" ht="15" hidden="1" customHeight="1" x14ac:dyDescent="0.2">
      <c r="A149" s="147"/>
      <c r="B149" s="147"/>
      <c r="C149" s="147"/>
      <c r="D149" s="147"/>
      <c r="E149" s="147"/>
      <c r="F149" s="147"/>
      <c r="G149" s="147"/>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row>
    <row r="150" spans="1:29" ht="15" hidden="1" customHeight="1" x14ac:dyDescent="0.2">
      <c r="A150" s="147"/>
      <c r="B150" s="147"/>
      <c r="C150" s="147"/>
      <c r="D150" s="147"/>
      <c r="E150" s="147"/>
      <c r="F150" s="147"/>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row>
    <row r="151" spans="1:29" ht="15" hidden="1" customHeight="1" x14ac:dyDescent="0.2">
      <c r="A151" s="147"/>
      <c r="B151" s="147"/>
      <c r="C151" s="147"/>
      <c r="D151" s="147"/>
      <c r="E151" s="147"/>
      <c r="F151" s="147"/>
      <c r="G151" s="147"/>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row>
    <row r="152" spans="1:29" ht="15" hidden="1" customHeight="1" x14ac:dyDescent="0.2">
      <c r="A152" s="147"/>
      <c r="B152" s="147"/>
      <c r="C152" s="147"/>
      <c r="D152" s="147"/>
      <c r="E152" s="147"/>
      <c r="F152" s="147"/>
      <c r="G152" s="147"/>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row>
    <row r="153" spans="1:29" ht="15" hidden="1" customHeight="1" x14ac:dyDescent="0.2">
      <c r="A153" s="147"/>
      <c r="B153" s="147"/>
      <c r="C153" s="147"/>
      <c r="D153" s="147"/>
      <c r="E153" s="147"/>
      <c r="F153" s="147"/>
      <c r="G153" s="147"/>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row>
    <row r="154" spans="1:29" ht="15" hidden="1" customHeight="1" x14ac:dyDescent="0.2">
      <c r="A154" s="147"/>
      <c r="B154" s="147"/>
      <c r="C154" s="147"/>
      <c r="D154" s="147"/>
      <c r="E154" s="147"/>
      <c r="F154" s="147"/>
      <c r="G154" s="147"/>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row>
    <row r="155" spans="1:29" ht="15" hidden="1" customHeight="1" x14ac:dyDescent="0.2">
      <c r="A155" s="147"/>
      <c r="B155" s="147"/>
      <c r="C155" s="147"/>
      <c r="D155" s="147"/>
      <c r="E155" s="147"/>
      <c r="F155" s="147"/>
      <c r="G155" s="147"/>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row>
    <row r="156" spans="1:29" ht="15" hidden="1" customHeight="1" x14ac:dyDescent="0.2">
      <c r="A156" s="147"/>
      <c r="B156" s="147"/>
      <c r="C156" s="147"/>
      <c r="D156" s="147"/>
      <c r="E156" s="147"/>
      <c r="F156" s="147"/>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row>
    <row r="157" spans="1:29" ht="15" hidden="1" customHeight="1" x14ac:dyDescent="0.2">
      <c r="A157" s="147"/>
      <c r="B157" s="147"/>
      <c r="C157" s="147"/>
      <c r="D157" s="147"/>
      <c r="E157" s="147"/>
      <c r="F157" s="147"/>
      <c r="G157" s="147"/>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row>
    <row r="158" spans="1:29" ht="15" hidden="1" customHeight="1" x14ac:dyDescent="0.2">
      <c r="A158" s="147"/>
      <c r="B158" s="147"/>
      <c r="C158" s="147"/>
      <c r="D158" s="147"/>
      <c r="E158" s="147"/>
      <c r="F158" s="147"/>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row>
    <row r="159" spans="1:29" ht="15" hidden="1" customHeight="1" x14ac:dyDescent="0.2">
      <c r="A159" s="147"/>
      <c r="B159" s="147"/>
      <c r="C159" s="147"/>
      <c r="D159" s="147"/>
      <c r="E159" s="147"/>
      <c r="F159" s="147"/>
      <c r="G159" s="147"/>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row>
    <row r="160" spans="1:29" ht="15" hidden="1" customHeight="1" x14ac:dyDescent="0.2">
      <c r="A160" s="147"/>
      <c r="B160" s="147"/>
      <c r="C160" s="147"/>
      <c r="D160" s="147"/>
      <c r="E160" s="147"/>
      <c r="F160" s="147"/>
      <c r="G160" s="147"/>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row>
    <row r="161" spans="1:29" ht="15" hidden="1" customHeight="1" x14ac:dyDescent="0.2">
      <c r="A161" s="147"/>
      <c r="B161" s="147"/>
      <c r="C161" s="147"/>
      <c r="D161" s="147"/>
      <c r="E161" s="147"/>
      <c r="F161" s="147"/>
      <c r="G161" s="147"/>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row>
    <row r="162" spans="1:29" ht="15" hidden="1" customHeight="1" x14ac:dyDescent="0.2">
      <c r="A162" s="147"/>
      <c r="B162" s="147"/>
      <c r="C162" s="147"/>
      <c r="D162" s="147"/>
      <c r="E162" s="147"/>
      <c r="F162" s="147"/>
      <c r="G162" s="147"/>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row>
    <row r="163" spans="1:29" ht="15" hidden="1" customHeight="1" x14ac:dyDescent="0.2">
      <c r="A163" s="147"/>
      <c r="B163" s="147"/>
      <c r="C163" s="147"/>
      <c r="D163" s="147"/>
      <c r="E163" s="147"/>
      <c r="F163" s="147"/>
      <c r="G163" s="147"/>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row>
    <row r="164" spans="1:29" ht="15" hidden="1" customHeight="1" x14ac:dyDescent="0.2">
      <c r="A164" s="147"/>
      <c r="B164" s="147"/>
      <c r="C164" s="147"/>
      <c r="D164" s="147"/>
      <c r="E164" s="147"/>
      <c r="F164" s="147"/>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row>
    <row r="165" spans="1:29" ht="15" hidden="1" customHeight="1" x14ac:dyDescent="0.2">
      <c r="A165" s="147"/>
      <c r="B165" s="147"/>
      <c r="C165" s="147"/>
      <c r="D165" s="147"/>
      <c r="E165" s="147"/>
      <c r="F165" s="147"/>
      <c r="G165" s="147"/>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row>
    <row r="166" spans="1:29" ht="15" hidden="1" customHeight="1" x14ac:dyDescent="0.2">
      <c r="A166" s="147"/>
      <c r="B166" s="147"/>
      <c r="C166" s="147"/>
      <c r="D166" s="147"/>
      <c r="E166" s="147"/>
      <c r="F166" s="147"/>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row>
    <row r="167" spans="1:29" ht="15" hidden="1" customHeight="1" x14ac:dyDescent="0.2">
      <c r="A167" s="147"/>
      <c r="B167" s="147"/>
      <c r="C167" s="147"/>
      <c r="D167" s="147"/>
      <c r="E167" s="147"/>
      <c r="F167" s="147"/>
      <c r="G167" s="147"/>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row>
    <row r="168" spans="1:29" ht="15" hidden="1" customHeight="1" x14ac:dyDescent="0.2">
      <c r="A168" s="147"/>
      <c r="B168" s="147"/>
      <c r="C168" s="147"/>
      <c r="D168" s="147"/>
      <c r="E168" s="147"/>
      <c r="F168" s="147"/>
      <c r="G168" s="147"/>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row>
    <row r="169" spans="1:29" ht="15" hidden="1" customHeight="1" x14ac:dyDescent="0.2">
      <c r="A169" s="147"/>
      <c r="B169" s="147"/>
      <c r="C169" s="147"/>
      <c r="D169" s="147"/>
      <c r="E169" s="147"/>
      <c r="F169" s="147"/>
      <c r="G169" s="147"/>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row>
    <row r="170" spans="1:29" ht="15" hidden="1" customHeight="1" x14ac:dyDescent="0.2">
      <c r="A170" s="147"/>
      <c r="B170" s="147"/>
      <c r="C170" s="147"/>
      <c r="D170" s="147"/>
      <c r="E170" s="147"/>
      <c r="F170" s="147"/>
      <c r="G170" s="147"/>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row>
    <row r="171" spans="1:29" ht="15" hidden="1" customHeight="1" x14ac:dyDescent="0.2">
      <c r="A171" s="147"/>
      <c r="B171" s="147"/>
      <c r="C171" s="147"/>
      <c r="D171" s="147"/>
      <c r="E171" s="147"/>
      <c r="F171" s="147"/>
      <c r="G171" s="147"/>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row>
    <row r="172" spans="1:29" ht="15" hidden="1" customHeight="1" x14ac:dyDescent="0.2">
      <c r="A172" s="147"/>
      <c r="B172" s="147"/>
      <c r="C172" s="147"/>
      <c r="D172" s="147"/>
      <c r="E172" s="147"/>
      <c r="F172" s="147"/>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row>
    <row r="173" spans="1:29" ht="15" hidden="1" customHeight="1" x14ac:dyDescent="0.2">
      <c r="A173" s="147"/>
      <c r="B173" s="147"/>
      <c r="C173" s="147"/>
      <c r="D173" s="147"/>
      <c r="E173" s="147"/>
      <c r="F173" s="147"/>
      <c r="G173" s="147"/>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row>
    <row r="174" spans="1:29" ht="15" hidden="1" customHeight="1" x14ac:dyDescent="0.2">
      <c r="A174" s="147"/>
      <c r="B174" s="147"/>
      <c r="C174" s="147"/>
      <c r="D174" s="147"/>
      <c r="E174" s="147"/>
      <c r="F174" s="147"/>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row>
    <row r="175" spans="1:29" ht="15" hidden="1" customHeight="1" x14ac:dyDescent="0.2">
      <c r="A175" s="147"/>
      <c r="B175" s="147"/>
      <c r="C175" s="147"/>
      <c r="D175" s="147"/>
      <c r="E175" s="147"/>
      <c r="F175" s="147"/>
      <c r="G175" s="147"/>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row>
    <row r="176" spans="1:29" ht="15" hidden="1" customHeight="1" x14ac:dyDescent="0.2">
      <c r="A176" s="147"/>
      <c r="B176" s="147"/>
      <c r="C176" s="147"/>
      <c r="D176" s="147"/>
      <c r="E176" s="147"/>
      <c r="F176" s="147"/>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row>
    <row r="177" spans="1:29" ht="15" hidden="1" customHeight="1" x14ac:dyDescent="0.2">
      <c r="A177" s="147"/>
      <c r="B177" s="147"/>
      <c r="C177" s="147"/>
      <c r="D177" s="147"/>
      <c r="E177" s="147"/>
      <c r="F177" s="147"/>
      <c r="G177" s="147"/>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row>
    <row r="178" spans="1:29" ht="15" hidden="1" customHeight="1" x14ac:dyDescent="0.2">
      <c r="A178" s="147"/>
      <c r="B178" s="147"/>
      <c r="C178" s="147"/>
      <c r="D178" s="147"/>
      <c r="E178" s="147"/>
      <c r="F178" s="147"/>
      <c r="G178" s="147"/>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row>
    <row r="179" spans="1:29" ht="15" hidden="1" customHeight="1" x14ac:dyDescent="0.2">
      <c r="A179" s="147"/>
      <c r="B179" s="147"/>
      <c r="C179" s="147"/>
      <c r="D179" s="147"/>
      <c r="E179" s="147"/>
      <c r="F179" s="147"/>
      <c r="G179" s="147"/>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row>
    <row r="180" spans="1:29" ht="15" hidden="1" customHeight="1" x14ac:dyDescent="0.2">
      <c r="A180" s="147"/>
      <c r="B180" s="147"/>
      <c r="C180" s="147"/>
      <c r="D180" s="147"/>
      <c r="E180" s="147"/>
      <c r="F180" s="147"/>
      <c r="G180" s="147"/>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row>
    <row r="181" spans="1:29" ht="15" hidden="1" customHeight="1" x14ac:dyDescent="0.2">
      <c r="A181" s="147"/>
      <c r="B181" s="147"/>
      <c r="C181" s="147"/>
      <c r="D181" s="147"/>
      <c r="E181" s="147"/>
      <c r="F181" s="147"/>
      <c r="G181" s="147"/>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row>
    <row r="182" spans="1:29" ht="15" hidden="1" customHeight="1" x14ac:dyDescent="0.2">
      <c r="A182" s="147"/>
      <c r="B182" s="147"/>
      <c r="C182" s="147"/>
      <c r="D182" s="147"/>
      <c r="E182" s="147"/>
      <c r="F182" s="147"/>
      <c r="G182" s="147"/>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row>
    <row r="183" spans="1:29" ht="15" hidden="1" customHeight="1" x14ac:dyDescent="0.2">
      <c r="A183" s="147"/>
      <c r="B183" s="147"/>
      <c r="C183" s="147"/>
      <c r="D183" s="147"/>
      <c r="E183" s="147"/>
      <c r="F183" s="147"/>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row>
    <row r="184" spans="1:29" ht="15" hidden="1" customHeight="1" x14ac:dyDescent="0.2">
      <c r="A184" s="147"/>
      <c r="B184" s="147"/>
      <c r="C184" s="147"/>
      <c r="D184" s="147"/>
      <c r="E184" s="147"/>
      <c r="F184" s="147"/>
      <c r="G184" s="147"/>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row>
    <row r="185" spans="1:29" ht="15" hidden="1" customHeight="1" x14ac:dyDescent="0.2">
      <c r="A185" s="147"/>
      <c r="B185" s="147"/>
      <c r="C185" s="147"/>
      <c r="D185" s="147"/>
      <c r="E185" s="147"/>
      <c r="F185" s="147"/>
      <c r="G185" s="147"/>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row>
    <row r="186" spans="1:29" ht="15" hidden="1" customHeight="1" x14ac:dyDescent="0.2">
      <c r="A186" s="147"/>
      <c r="B186" s="147"/>
      <c r="C186" s="147"/>
      <c r="D186" s="147"/>
      <c r="E186" s="147"/>
      <c r="F186" s="147"/>
      <c r="G186" s="147"/>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row>
    <row r="187" spans="1:29" ht="15" hidden="1" customHeight="1" x14ac:dyDescent="0.2">
      <c r="A187" s="147"/>
      <c r="B187" s="147"/>
      <c r="C187" s="147"/>
      <c r="D187" s="147"/>
      <c r="E187" s="147"/>
      <c r="F187" s="147"/>
      <c r="G187" s="147"/>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row>
    <row r="188" spans="1:29" ht="15" hidden="1" customHeight="1" x14ac:dyDescent="0.2">
      <c r="A188" s="147"/>
      <c r="B188" s="147"/>
      <c r="C188" s="147"/>
      <c r="D188" s="147"/>
      <c r="E188" s="147"/>
      <c r="F188" s="147"/>
      <c r="G188" s="147"/>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row>
    <row r="189" spans="1:29" ht="15" hidden="1" customHeight="1" x14ac:dyDescent="0.2">
      <c r="A189" s="147"/>
      <c r="B189" s="147"/>
      <c r="C189" s="147"/>
      <c r="D189" s="147"/>
      <c r="E189" s="147"/>
      <c r="F189" s="147"/>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row>
    <row r="190" spans="1:29" ht="15" hidden="1" customHeight="1" x14ac:dyDescent="0.2">
      <c r="A190" s="147"/>
      <c r="B190" s="147"/>
      <c r="C190" s="147"/>
      <c r="D190" s="147"/>
      <c r="E190" s="147"/>
      <c r="F190" s="147"/>
      <c r="G190" s="147"/>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row>
    <row r="191" spans="1:29" ht="15" hidden="1" customHeight="1" x14ac:dyDescent="0.2">
      <c r="A191" s="147"/>
      <c r="B191" s="147"/>
      <c r="C191" s="147"/>
      <c r="D191" s="147"/>
      <c r="E191" s="147"/>
      <c r="F191" s="147"/>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row>
    <row r="192" spans="1:29" ht="15" hidden="1" customHeight="1" x14ac:dyDescent="0.2">
      <c r="A192" s="147"/>
      <c r="B192" s="147"/>
      <c r="C192" s="147"/>
      <c r="D192" s="147"/>
      <c r="E192" s="147"/>
      <c r="F192" s="147"/>
      <c r="G192" s="147"/>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row>
    <row r="193" spans="1:29" ht="15" hidden="1" customHeight="1" x14ac:dyDescent="0.2">
      <c r="A193" s="147"/>
      <c r="B193" s="147"/>
      <c r="C193" s="147"/>
      <c r="D193" s="147"/>
      <c r="E193" s="147"/>
      <c r="F193" s="147"/>
      <c r="G193" s="147"/>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row>
    <row r="194" spans="1:29" ht="15" hidden="1" customHeight="1" x14ac:dyDescent="0.2">
      <c r="A194" s="147"/>
      <c r="B194" s="147"/>
      <c r="C194" s="147"/>
      <c r="D194" s="147"/>
      <c r="E194" s="147"/>
      <c r="F194" s="147"/>
      <c r="G194" s="147"/>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row>
    <row r="195" spans="1:29" ht="15" hidden="1" customHeight="1" x14ac:dyDescent="0.2">
      <c r="A195" s="147"/>
      <c r="B195" s="147"/>
      <c r="C195" s="147"/>
      <c r="D195" s="147"/>
      <c r="E195" s="147"/>
      <c r="F195" s="147"/>
      <c r="G195" s="147"/>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row>
    <row r="196" spans="1:29" ht="15" hidden="1" customHeight="1" x14ac:dyDescent="0.2">
      <c r="A196" s="147"/>
      <c r="B196" s="147"/>
      <c r="C196" s="147"/>
      <c r="D196" s="147"/>
      <c r="E196" s="147"/>
      <c r="F196" s="147"/>
      <c r="G196" s="147"/>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row>
    <row r="197" spans="1:29" ht="15" hidden="1" customHeight="1" x14ac:dyDescent="0.2">
      <c r="A197" s="147"/>
      <c r="B197" s="147"/>
      <c r="C197" s="147"/>
      <c r="D197" s="147"/>
      <c r="E197" s="147"/>
      <c r="F197" s="147"/>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row>
    <row r="198" spans="1:29" ht="15" hidden="1" customHeight="1" x14ac:dyDescent="0.2">
      <c r="A198" s="147"/>
      <c r="B198" s="147"/>
      <c r="C198" s="147"/>
      <c r="D198" s="147"/>
      <c r="E198" s="147"/>
      <c r="F198" s="147"/>
      <c r="G198" s="147"/>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row>
    <row r="199" spans="1:29" ht="15" hidden="1" customHeight="1" x14ac:dyDescent="0.2">
      <c r="A199" s="147"/>
      <c r="B199" s="147"/>
      <c r="C199" s="147"/>
      <c r="D199" s="147"/>
      <c r="E199" s="147"/>
      <c r="F199" s="147"/>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row>
    <row r="200" spans="1:29" ht="15" hidden="1" customHeight="1" x14ac:dyDescent="0.2">
      <c r="A200" s="147"/>
      <c r="B200" s="147"/>
      <c r="C200" s="147"/>
      <c r="D200" s="147"/>
      <c r="E200" s="147"/>
      <c r="F200" s="147"/>
      <c r="G200" s="147"/>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row>
    <row r="201" spans="1:29" ht="15" hidden="1" customHeight="1" x14ac:dyDescent="0.2">
      <c r="A201" s="147"/>
      <c r="B201" s="147"/>
      <c r="C201" s="147"/>
      <c r="D201" s="147"/>
      <c r="E201" s="147"/>
      <c r="F201" s="147"/>
      <c r="G201" s="147"/>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row>
    <row r="202" spans="1:29" ht="15" hidden="1" customHeight="1" x14ac:dyDescent="0.2">
      <c r="A202" s="147"/>
      <c r="B202" s="147"/>
      <c r="C202" s="147"/>
      <c r="D202" s="147"/>
      <c r="E202" s="147"/>
      <c r="F202" s="147"/>
      <c r="G202" s="147"/>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row>
    <row r="203" spans="1:29" ht="15" hidden="1" customHeight="1" x14ac:dyDescent="0.2">
      <c r="A203" s="147"/>
      <c r="B203" s="147"/>
      <c r="C203" s="147"/>
      <c r="D203" s="147"/>
      <c r="E203" s="147"/>
      <c r="F203" s="147"/>
      <c r="G203" s="147"/>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row>
    <row r="204" spans="1:29" ht="15" hidden="1" customHeight="1" x14ac:dyDescent="0.2">
      <c r="A204" s="147"/>
      <c r="B204" s="147"/>
      <c r="C204" s="147"/>
      <c r="D204" s="147"/>
      <c r="E204" s="147"/>
      <c r="F204" s="147"/>
      <c r="G204" s="147"/>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row>
    <row r="205" spans="1:29" ht="15" hidden="1" customHeight="1" x14ac:dyDescent="0.2">
      <c r="A205" s="147"/>
      <c r="B205" s="147"/>
      <c r="C205" s="147"/>
      <c r="D205" s="147"/>
      <c r="E205" s="147"/>
      <c r="F205" s="147"/>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row>
    <row r="206" spans="1:29" ht="15" hidden="1" customHeight="1" x14ac:dyDescent="0.2">
      <c r="A206" s="147"/>
      <c r="B206" s="147"/>
      <c r="C206" s="147"/>
      <c r="D206" s="147"/>
      <c r="E206" s="147"/>
      <c r="F206" s="147"/>
      <c r="G206" s="147"/>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row>
    <row r="207" spans="1:29" ht="15" hidden="1" customHeight="1" x14ac:dyDescent="0.2">
      <c r="A207" s="147"/>
      <c r="B207" s="147"/>
      <c r="C207" s="147"/>
      <c r="D207" s="147"/>
      <c r="E207" s="147"/>
      <c r="F207" s="147"/>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row>
    <row r="208" spans="1:29" ht="15" hidden="1" customHeight="1" x14ac:dyDescent="0.2">
      <c r="A208" s="147"/>
      <c r="B208" s="147"/>
      <c r="C208" s="147"/>
      <c r="D208" s="147"/>
      <c r="E208" s="147"/>
      <c r="F208" s="147"/>
      <c r="G208" s="147"/>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row>
    <row r="209" spans="1:29" ht="15" hidden="1" customHeight="1" x14ac:dyDescent="0.2">
      <c r="A209" s="147"/>
      <c r="B209" s="147"/>
      <c r="C209" s="147"/>
      <c r="D209" s="147"/>
      <c r="E209" s="147"/>
      <c r="F209" s="147"/>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row>
    <row r="210" spans="1:29" ht="15" hidden="1" customHeight="1" x14ac:dyDescent="0.2">
      <c r="A210" s="147"/>
      <c r="B210" s="147"/>
      <c r="C210" s="147"/>
      <c r="D210" s="147"/>
      <c r="E210" s="147"/>
      <c r="F210" s="147"/>
      <c r="G210" s="147"/>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row>
    <row r="211" spans="1:29" ht="15" hidden="1" customHeight="1" x14ac:dyDescent="0.2">
      <c r="A211" s="147"/>
      <c r="B211" s="147"/>
      <c r="C211" s="147"/>
      <c r="D211" s="147"/>
      <c r="E211" s="147"/>
      <c r="F211" s="147"/>
      <c r="G211" s="147"/>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row>
    <row r="212" spans="1:29" ht="15" hidden="1" customHeight="1" x14ac:dyDescent="0.2">
      <c r="A212" s="147"/>
      <c r="B212" s="147"/>
      <c r="C212" s="147"/>
      <c r="D212" s="147"/>
      <c r="E212" s="147"/>
      <c r="F212" s="147"/>
      <c r="G212" s="147"/>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row>
    <row r="213" spans="1:29" ht="15" hidden="1" customHeight="1" x14ac:dyDescent="0.2">
      <c r="A213" s="147"/>
      <c r="B213" s="147"/>
      <c r="C213" s="147"/>
      <c r="D213" s="147"/>
      <c r="E213" s="147"/>
      <c r="F213" s="147"/>
      <c r="G213" s="147"/>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row>
    <row r="214" spans="1:29" ht="15" hidden="1" customHeight="1" x14ac:dyDescent="0.2">
      <c r="A214" s="147"/>
      <c r="B214" s="147"/>
      <c r="C214" s="147"/>
      <c r="D214" s="147"/>
      <c r="E214" s="147"/>
      <c r="F214" s="147"/>
      <c r="G214" s="147"/>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row>
    <row r="215" spans="1:29" ht="15" hidden="1" customHeight="1" x14ac:dyDescent="0.2">
      <c r="A215" s="147"/>
      <c r="B215" s="147"/>
      <c r="C215" s="147"/>
      <c r="D215" s="147"/>
      <c r="E215" s="147"/>
      <c r="F215" s="147"/>
      <c r="G215" s="147"/>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row>
    <row r="216" spans="1:29" ht="15" hidden="1" customHeight="1" x14ac:dyDescent="0.2">
      <c r="A216" s="147"/>
      <c r="B216" s="147"/>
      <c r="C216" s="147"/>
      <c r="D216" s="147"/>
      <c r="E216" s="147"/>
      <c r="F216" s="147"/>
      <c r="G216" s="147"/>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row>
    <row r="217" spans="1:29" ht="15" hidden="1" customHeight="1" x14ac:dyDescent="0.2">
      <c r="A217" s="147"/>
      <c r="B217" s="147"/>
      <c r="C217" s="147"/>
      <c r="D217" s="147"/>
      <c r="E217" s="147"/>
      <c r="F217" s="147"/>
      <c r="G217" s="147"/>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row>
    <row r="218" spans="1:29" ht="15" hidden="1" customHeight="1" x14ac:dyDescent="0.2">
      <c r="A218" s="147"/>
      <c r="B218" s="147"/>
      <c r="C218" s="147"/>
      <c r="D218" s="147"/>
      <c r="E218" s="147"/>
      <c r="F218" s="147"/>
      <c r="G218" s="147"/>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row>
    <row r="219" spans="1:29" ht="15" hidden="1" customHeight="1" x14ac:dyDescent="0.2">
      <c r="A219" s="147"/>
      <c r="B219" s="147"/>
      <c r="C219" s="147"/>
      <c r="D219" s="147"/>
      <c r="E219" s="147"/>
      <c r="F219" s="147"/>
      <c r="G219" s="147"/>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row>
    <row r="220" spans="1:29" ht="15" hidden="1" customHeight="1" x14ac:dyDescent="0.2">
      <c r="A220" s="147"/>
      <c r="B220" s="147"/>
      <c r="C220" s="147"/>
      <c r="D220" s="147"/>
      <c r="E220" s="147"/>
      <c r="F220" s="147"/>
      <c r="G220" s="147"/>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row>
    <row r="221" spans="1:29" ht="15" hidden="1" customHeight="1" x14ac:dyDescent="0.2">
      <c r="A221" s="147"/>
      <c r="B221" s="147"/>
      <c r="C221" s="147"/>
      <c r="D221" s="147"/>
      <c r="E221" s="147"/>
      <c r="F221" s="147"/>
      <c r="G221" s="147"/>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row>
    <row r="222" spans="1:29" ht="15" hidden="1" customHeight="1" x14ac:dyDescent="0.2">
      <c r="A222" s="147"/>
      <c r="B222" s="147"/>
      <c r="C222" s="147"/>
      <c r="D222" s="147"/>
      <c r="E222" s="147"/>
      <c r="F222" s="147"/>
      <c r="G222" s="147"/>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row>
    <row r="223" spans="1:29" ht="15" hidden="1" customHeight="1" x14ac:dyDescent="0.2">
      <c r="A223" s="147"/>
      <c r="B223" s="147"/>
      <c r="C223" s="147"/>
      <c r="D223" s="147"/>
      <c r="E223" s="147"/>
      <c r="F223" s="147"/>
      <c r="G223" s="147"/>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row>
    <row r="224" spans="1:29" ht="15" hidden="1" customHeight="1" x14ac:dyDescent="0.2">
      <c r="A224" s="147"/>
      <c r="B224" s="147"/>
      <c r="C224" s="147"/>
      <c r="D224" s="147"/>
      <c r="E224" s="147"/>
      <c r="F224" s="147"/>
      <c r="G224" s="147"/>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row>
    <row r="225" spans="1:29" ht="15" hidden="1" customHeight="1" x14ac:dyDescent="0.2">
      <c r="A225" s="147"/>
      <c r="B225" s="147"/>
      <c r="C225" s="147"/>
      <c r="D225" s="147"/>
      <c r="E225" s="147"/>
      <c r="F225" s="147"/>
      <c r="G225" s="147"/>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row>
    <row r="226" spans="1:29" ht="15" hidden="1" customHeight="1" x14ac:dyDescent="0.2">
      <c r="A226" s="147"/>
      <c r="B226" s="147"/>
      <c r="C226" s="147"/>
      <c r="D226" s="147"/>
      <c r="E226" s="147"/>
      <c r="F226" s="147"/>
      <c r="G226" s="147"/>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row>
    <row r="227" spans="1:29" ht="15" hidden="1" customHeight="1" x14ac:dyDescent="0.2">
      <c r="A227" s="147"/>
      <c r="B227" s="147"/>
      <c r="C227" s="147"/>
      <c r="D227" s="147"/>
      <c r="E227" s="147"/>
      <c r="F227" s="147"/>
      <c r="G227" s="147"/>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row>
    <row r="228" spans="1:29" ht="15" hidden="1" customHeight="1" x14ac:dyDescent="0.2">
      <c r="A228" s="147"/>
      <c r="B228" s="147"/>
      <c r="C228" s="147"/>
      <c r="D228" s="147"/>
      <c r="E228" s="147"/>
      <c r="F228" s="147"/>
      <c r="G228" s="147"/>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row>
    <row r="229" spans="1:29" ht="15" hidden="1" customHeight="1" x14ac:dyDescent="0.2">
      <c r="A229" s="147"/>
      <c r="B229" s="147"/>
      <c r="C229" s="147"/>
      <c r="D229" s="147"/>
      <c r="E229" s="147"/>
      <c r="F229" s="147"/>
      <c r="G229" s="147"/>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row>
    <row r="230" spans="1:29" ht="15" hidden="1" customHeight="1" x14ac:dyDescent="0.2">
      <c r="A230" s="147"/>
      <c r="B230" s="147"/>
      <c r="C230" s="147"/>
      <c r="D230" s="147"/>
      <c r="E230" s="147"/>
      <c r="F230" s="147"/>
      <c r="G230" s="147"/>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row>
    <row r="231" spans="1:29" ht="15" hidden="1" customHeight="1" x14ac:dyDescent="0.2">
      <c r="A231" s="147"/>
      <c r="B231" s="147"/>
      <c r="C231" s="147"/>
      <c r="D231" s="147"/>
      <c r="E231" s="147"/>
      <c r="F231" s="147"/>
      <c r="G231" s="147"/>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row>
    <row r="232" spans="1:29" ht="15" hidden="1" customHeight="1" x14ac:dyDescent="0.2">
      <c r="A232" s="147"/>
      <c r="B232" s="147"/>
      <c r="C232" s="147"/>
      <c r="D232" s="147"/>
      <c r="E232" s="147"/>
      <c r="F232" s="147"/>
      <c r="G232" s="147"/>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row>
    <row r="233" spans="1:29" ht="15" hidden="1" customHeight="1" x14ac:dyDescent="0.2">
      <c r="A233" s="147"/>
      <c r="B233" s="147"/>
      <c r="C233" s="147"/>
      <c r="D233" s="147"/>
      <c r="E233" s="147"/>
      <c r="F233" s="147"/>
      <c r="G233" s="147"/>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row>
    <row r="234" spans="1:29" ht="15" hidden="1" customHeight="1" x14ac:dyDescent="0.2">
      <c r="A234" s="147"/>
      <c r="B234" s="147"/>
      <c r="C234" s="147"/>
      <c r="D234" s="147"/>
      <c r="E234" s="147"/>
      <c r="F234" s="147"/>
      <c r="G234" s="147"/>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row>
    <row r="235" spans="1:29" ht="15" hidden="1" customHeight="1" x14ac:dyDescent="0.2">
      <c r="A235" s="147"/>
      <c r="B235" s="147"/>
      <c r="C235" s="147"/>
      <c r="D235" s="147"/>
      <c r="E235" s="147"/>
      <c r="F235" s="147"/>
      <c r="G235" s="147"/>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row>
    <row r="236" spans="1:29" ht="15" hidden="1" customHeight="1" x14ac:dyDescent="0.2">
      <c r="A236" s="147"/>
      <c r="B236" s="147"/>
      <c r="C236" s="147"/>
      <c r="D236" s="147"/>
      <c r="E236" s="147"/>
      <c r="F236" s="147"/>
      <c r="G236" s="147"/>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row>
    <row r="237" spans="1:29" ht="15" hidden="1" customHeight="1" x14ac:dyDescent="0.2">
      <c r="A237" s="147"/>
      <c r="B237" s="147"/>
      <c r="C237" s="147"/>
      <c r="D237" s="147"/>
      <c r="E237" s="147"/>
      <c r="F237" s="147"/>
      <c r="G237" s="147"/>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row>
    <row r="238" spans="1:29" ht="15" hidden="1" customHeight="1" x14ac:dyDescent="0.2">
      <c r="A238" s="147"/>
      <c r="B238" s="147"/>
      <c r="C238" s="147"/>
      <c r="D238" s="147"/>
      <c r="E238" s="147"/>
      <c r="F238" s="147"/>
      <c r="G238" s="147"/>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row>
    <row r="239" spans="1:29" ht="15" hidden="1" customHeight="1" x14ac:dyDescent="0.2">
      <c r="A239" s="147"/>
      <c r="B239" s="147"/>
      <c r="C239" s="147"/>
      <c r="D239" s="147"/>
      <c r="E239" s="147"/>
      <c r="F239" s="147"/>
      <c r="G239" s="147"/>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row>
    <row r="240" spans="1:29" ht="15" hidden="1" customHeight="1" x14ac:dyDescent="0.2">
      <c r="A240" s="147"/>
      <c r="B240" s="147"/>
      <c r="C240" s="147"/>
      <c r="D240" s="147"/>
      <c r="E240" s="147"/>
      <c r="F240" s="147"/>
      <c r="G240" s="147"/>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row>
    <row r="241" spans="1:29" ht="15" hidden="1" customHeight="1" x14ac:dyDescent="0.2">
      <c r="A241" s="147"/>
      <c r="B241" s="147"/>
      <c r="C241" s="147"/>
      <c r="D241" s="147"/>
      <c r="E241" s="147"/>
      <c r="F241" s="147"/>
      <c r="G241" s="147"/>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row>
    <row r="242" spans="1:29" ht="15" hidden="1" customHeight="1" x14ac:dyDescent="0.2">
      <c r="A242" s="147"/>
      <c r="B242" s="147"/>
      <c r="C242" s="147"/>
      <c r="D242" s="147"/>
      <c r="E242" s="147"/>
      <c r="F242" s="147"/>
      <c r="G242" s="147"/>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row>
    <row r="243" spans="1:29" ht="15" hidden="1" customHeight="1" x14ac:dyDescent="0.2">
      <c r="A243" s="147"/>
      <c r="B243" s="147"/>
      <c r="C243" s="147"/>
      <c r="D243" s="147"/>
      <c r="E243" s="147"/>
      <c r="F243" s="147"/>
      <c r="G243" s="147"/>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row>
    <row r="244" spans="1:29" ht="15" hidden="1" customHeight="1" x14ac:dyDescent="0.2">
      <c r="A244" s="147"/>
      <c r="B244" s="147"/>
      <c r="C244" s="147"/>
      <c r="D244" s="147"/>
      <c r="E244" s="147"/>
      <c r="F244" s="147"/>
      <c r="G244" s="147"/>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row>
    <row r="245" spans="1:29" ht="15" hidden="1" customHeight="1" x14ac:dyDescent="0.2">
      <c r="A245" s="147"/>
      <c r="B245" s="147"/>
      <c r="C245" s="147"/>
      <c r="D245" s="147"/>
      <c r="E245" s="147"/>
      <c r="F245" s="147"/>
      <c r="G245" s="147"/>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row>
    <row r="246" spans="1:29" ht="15" hidden="1" customHeight="1" x14ac:dyDescent="0.2">
      <c r="A246" s="147"/>
      <c r="B246" s="147"/>
      <c r="C246" s="147"/>
      <c r="D246" s="147"/>
      <c r="E246" s="147"/>
      <c r="F246" s="147"/>
      <c r="G246" s="147"/>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row>
    <row r="247" spans="1:29" ht="15" hidden="1" customHeight="1" x14ac:dyDescent="0.2">
      <c r="A247" s="147"/>
      <c r="B247" s="147"/>
      <c r="C247" s="147"/>
      <c r="D247" s="147"/>
      <c r="E247" s="147"/>
      <c r="F247" s="147"/>
      <c r="G247" s="147"/>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row>
    <row r="248" spans="1:29" ht="15" hidden="1" customHeight="1" x14ac:dyDescent="0.2">
      <c r="A248" s="147"/>
      <c r="B248" s="147"/>
      <c r="C248" s="147"/>
      <c r="D248" s="147"/>
      <c r="E248" s="147"/>
      <c r="F248" s="147"/>
      <c r="G248" s="147"/>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row>
    <row r="249" spans="1:29" ht="15" hidden="1" customHeight="1" x14ac:dyDescent="0.2">
      <c r="A249" s="147"/>
      <c r="B249" s="147"/>
      <c r="C249" s="147"/>
      <c r="D249" s="147"/>
      <c r="E249" s="147"/>
      <c r="F249" s="147"/>
      <c r="G249" s="147"/>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row>
    <row r="250" spans="1:29" ht="15" hidden="1" customHeight="1" x14ac:dyDescent="0.2">
      <c r="A250" s="147"/>
      <c r="B250" s="147"/>
      <c r="C250" s="147"/>
      <c r="D250" s="147"/>
      <c r="E250" s="147"/>
      <c r="F250" s="147"/>
      <c r="G250" s="147"/>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row>
    <row r="251" spans="1:29" ht="15" hidden="1" customHeight="1" x14ac:dyDescent="0.2">
      <c r="A251" s="147"/>
      <c r="B251" s="147"/>
      <c r="C251" s="147"/>
      <c r="D251" s="147"/>
      <c r="E251" s="147"/>
      <c r="F251" s="147"/>
      <c r="G251" s="147"/>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row>
    <row r="252" spans="1:29" ht="15" hidden="1" customHeight="1" x14ac:dyDescent="0.2">
      <c r="A252" s="147"/>
      <c r="B252" s="147"/>
      <c r="C252" s="147"/>
      <c r="D252" s="147"/>
      <c r="E252" s="147"/>
      <c r="F252" s="147"/>
      <c r="G252" s="147"/>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row>
    <row r="253" spans="1:29" ht="15" hidden="1" customHeight="1" x14ac:dyDescent="0.2">
      <c r="A253" s="147"/>
      <c r="B253" s="147"/>
      <c r="C253" s="147"/>
      <c r="D253" s="147"/>
      <c r="E253" s="147"/>
      <c r="F253" s="147"/>
      <c r="G253" s="147"/>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row>
    <row r="254" spans="1:29" ht="15" hidden="1" customHeight="1" x14ac:dyDescent="0.2">
      <c r="A254" s="147"/>
      <c r="B254" s="147"/>
      <c r="C254" s="147"/>
      <c r="D254" s="147"/>
      <c r="E254" s="147"/>
      <c r="F254" s="147"/>
      <c r="G254" s="147"/>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row>
    <row r="255" spans="1:29" ht="15" hidden="1" customHeight="1" x14ac:dyDescent="0.2">
      <c r="A255" s="147"/>
      <c r="B255" s="147"/>
      <c r="C255" s="147"/>
      <c r="D255" s="147"/>
      <c r="E255" s="147"/>
      <c r="F255" s="147"/>
      <c r="G255" s="147"/>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row>
    <row r="256" spans="1:29" ht="15" hidden="1" customHeight="1" x14ac:dyDescent="0.2">
      <c r="A256" s="147"/>
      <c r="B256" s="147"/>
      <c r="C256" s="147"/>
      <c r="D256" s="147"/>
      <c r="E256" s="147"/>
      <c r="F256" s="147"/>
      <c r="G256" s="147"/>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row>
    <row r="257" spans="1:31" ht="15" hidden="1" customHeight="1" x14ac:dyDescent="0.2">
      <c r="A257" s="147"/>
      <c r="B257" s="147"/>
      <c r="C257" s="147"/>
      <c r="D257" s="147"/>
      <c r="E257" s="147"/>
      <c r="F257" s="147"/>
      <c r="G257" s="147"/>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row>
    <row r="258" spans="1:31" ht="15" hidden="1" customHeight="1" x14ac:dyDescent="0.2">
      <c r="A258" s="147"/>
      <c r="B258" s="147"/>
      <c r="C258" s="147"/>
      <c r="D258" s="147"/>
      <c r="E258" s="147"/>
      <c r="F258" s="147"/>
      <c r="G258" s="147"/>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row>
    <row r="259" spans="1:31" ht="15" hidden="1" customHeight="1" x14ac:dyDescent="0.2">
      <c r="A259" s="147"/>
      <c r="B259" s="147"/>
      <c r="C259" s="147"/>
      <c r="D259" s="147"/>
      <c r="E259" s="147"/>
      <c r="F259" s="147"/>
      <c r="G259" s="147"/>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row>
    <row r="260" spans="1:31" ht="15" hidden="1" customHeight="1" x14ac:dyDescent="0.2">
      <c r="A260" s="147"/>
      <c r="B260" s="147"/>
      <c r="C260" s="147"/>
      <c r="D260" s="147"/>
      <c r="E260" s="147"/>
      <c r="F260" s="147"/>
      <c r="G260" s="147"/>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row>
    <row r="261" spans="1:31" ht="15" hidden="1" customHeight="1" x14ac:dyDescent="0.2">
      <c r="A261" s="147"/>
      <c r="B261" s="147"/>
      <c r="C261" s="147"/>
      <c r="D261" s="147"/>
      <c r="E261" s="147"/>
      <c r="F261" s="147"/>
      <c r="G261" s="147"/>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row>
    <row r="262" spans="1:31" ht="15" hidden="1" customHeight="1" x14ac:dyDescent="0.2">
      <c r="A262" s="147"/>
      <c r="B262" s="147"/>
      <c r="C262" s="147"/>
      <c r="D262" s="147"/>
      <c r="E262" s="147"/>
      <c r="F262" s="147"/>
      <c r="G262" s="147"/>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row>
    <row r="263" spans="1:31" ht="15" hidden="1" customHeight="1" x14ac:dyDescent="0.2">
      <c r="A263" s="147"/>
      <c r="B263" s="147"/>
      <c r="C263" s="147"/>
      <c r="D263" s="147"/>
      <c r="E263" s="147"/>
      <c r="F263" s="147"/>
      <c r="G263" s="147"/>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row>
    <row r="264" spans="1:31" ht="15" hidden="1" customHeight="1" x14ac:dyDescent="0.2">
      <c r="A264" s="147"/>
      <c r="B264" s="147"/>
      <c r="C264" s="147"/>
      <c r="D264" s="147"/>
      <c r="E264" s="147"/>
      <c r="F264" s="147"/>
      <c r="G264" s="147"/>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row>
    <row r="265" spans="1:31" ht="15" hidden="1" customHeight="1" x14ac:dyDescent="0.2">
      <c r="A265" s="147"/>
      <c r="B265" s="147"/>
      <c r="C265" s="147"/>
      <c r="D265" s="147"/>
      <c r="E265" s="147"/>
      <c r="F265" s="147"/>
      <c r="G265" s="147"/>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row>
    <row r="266" spans="1:31" ht="15" hidden="1" customHeight="1" x14ac:dyDescent="0.2">
      <c r="A266" s="147"/>
      <c r="B266" s="147"/>
      <c r="C266" s="147"/>
      <c r="D266" s="147"/>
      <c r="E266" s="147"/>
      <c r="F266" s="147"/>
      <c r="G266" s="147"/>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row>
    <row r="267" spans="1:31" ht="29.25" customHeight="1" x14ac:dyDescent="0.25">
      <c r="A267" s="420" t="s">
        <v>32</v>
      </c>
      <c r="B267" s="420"/>
      <c r="C267" s="420"/>
      <c r="D267" s="420"/>
      <c r="E267" s="420"/>
      <c r="F267" s="420"/>
      <c r="G267" s="420"/>
      <c r="H267" s="420"/>
      <c r="I267" s="420"/>
      <c r="J267" s="420"/>
      <c r="K267" s="420"/>
      <c r="L267" s="420"/>
      <c r="M267" s="420"/>
      <c r="N267" s="420"/>
      <c r="O267" s="420"/>
      <c r="P267" s="420"/>
      <c r="Q267" s="420"/>
      <c r="R267" s="420"/>
      <c r="S267" s="420"/>
      <c r="T267" s="420"/>
      <c r="U267" s="420"/>
      <c r="V267" s="420"/>
      <c r="W267" s="420"/>
      <c r="X267" s="420"/>
      <c r="Y267" s="420"/>
      <c r="Z267" s="420"/>
      <c r="AA267" s="420"/>
      <c r="AB267" s="420"/>
      <c r="AC267" s="420"/>
    </row>
    <row r="268" spans="1:31" ht="91.5" customHeight="1" x14ac:dyDescent="0.25">
      <c r="A268" s="444" t="s">
        <v>110</v>
      </c>
      <c r="B268" s="444"/>
      <c r="C268" s="444"/>
      <c r="D268" s="444"/>
      <c r="E268" s="444"/>
      <c r="F268" s="444"/>
      <c r="G268" s="444"/>
      <c r="H268" s="444"/>
      <c r="I268" s="444"/>
      <c r="J268" s="444"/>
      <c r="K268" s="444"/>
      <c r="L268" s="444"/>
      <c r="M268" s="444"/>
      <c r="N268" s="444"/>
      <c r="O268" s="444"/>
      <c r="P268" s="444"/>
      <c r="Q268" s="444"/>
      <c r="R268" s="444"/>
      <c r="S268" s="444"/>
      <c r="T268" s="444"/>
      <c r="U268" s="444"/>
      <c r="V268" s="444"/>
      <c r="W268" s="444"/>
      <c r="X268" s="444"/>
      <c r="Y268" s="444"/>
      <c r="Z268" s="444"/>
      <c r="AA268" s="444"/>
      <c r="AB268" s="444"/>
      <c r="AC268" s="444"/>
      <c r="AE268" s="150"/>
    </row>
    <row r="269" spans="1:31" s="354" customFormat="1" ht="54.75" customHeight="1" x14ac:dyDescent="0.25">
      <c r="A269" s="442" t="s">
        <v>351</v>
      </c>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258"/>
      <c r="AE269" s="150"/>
    </row>
    <row r="270" spans="1:31" s="354" customFormat="1" ht="47.25" customHeight="1" x14ac:dyDescent="0.25">
      <c r="A270" s="443" t="s">
        <v>359</v>
      </c>
      <c r="B270" s="443"/>
      <c r="C270" s="443"/>
      <c r="D270" s="443"/>
      <c r="E270" s="443"/>
      <c r="F270" s="443"/>
      <c r="G270" s="443"/>
      <c r="H270" s="443"/>
      <c r="I270" s="443"/>
      <c r="J270" s="443"/>
      <c r="K270" s="443"/>
      <c r="L270" s="443"/>
      <c r="M270" s="443"/>
      <c r="N270" s="443"/>
      <c r="O270" s="443"/>
      <c r="P270" s="443"/>
      <c r="Q270" s="443"/>
      <c r="R270" s="443"/>
      <c r="S270" s="443"/>
      <c r="T270" s="443"/>
      <c r="U270" s="443"/>
      <c r="V270" s="443"/>
      <c r="W270" s="443"/>
      <c r="X270" s="443"/>
      <c r="Y270" s="443"/>
      <c r="Z270" s="443"/>
      <c r="AA270" s="443"/>
      <c r="AB270" s="443"/>
      <c r="AC270" s="380"/>
      <c r="AD270" s="258"/>
      <c r="AE270" s="150"/>
    </row>
    <row r="271" spans="1:31" ht="40.5" customHeight="1" x14ac:dyDescent="0.25">
      <c r="A271" s="381" t="s">
        <v>358</v>
      </c>
      <c r="B271" s="381"/>
      <c r="C271" s="381"/>
      <c r="D271" s="381"/>
      <c r="E271" s="381"/>
      <c r="F271" s="381"/>
      <c r="G271" s="381"/>
      <c r="H271" s="381"/>
      <c r="I271" s="381"/>
      <c r="J271" s="381"/>
      <c r="K271" s="381"/>
      <c r="L271" s="381"/>
      <c r="M271" s="381"/>
      <c r="N271" s="381"/>
      <c r="O271" s="381"/>
      <c r="P271" s="381"/>
      <c r="Q271" s="381"/>
      <c r="R271" s="381"/>
      <c r="S271" s="381"/>
      <c r="T271" s="381"/>
      <c r="U271" s="381"/>
      <c r="V271" s="381"/>
      <c r="W271" s="381"/>
      <c r="X271" s="381"/>
      <c r="Y271" s="381"/>
      <c r="Z271" s="381"/>
      <c r="AA271" s="381"/>
      <c r="AB271" s="381"/>
      <c r="AC271" s="381"/>
    </row>
    <row r="272" spans="1:31" s="354" customFormat="1" ht="18" customHeight="1" x14ac:dyDescent="0.25">
      <c r="AC272" s="125"/>
      <c r="AD272" s="258"/>
    </row>
    <row r="273" spans="1:38" ht="17.399999999999999" x14ac:dyDescent="0.25">
      <c r="A273" s="452" t="s">
        <v>33</v>
      </c>
      <c r="B273" s="452"/>
      <c r="C273" s="452"/>
      <c r="D273" s="452"/>
      <c r="E273" s="452"/>
      <c r="F273" s="452"/>
      <c r="G273" s="452"/>
      <c r="H273" s="452"/>
      <c r="I273" s="452"/>
      <c r="J273" s="452"/>
      <c r="K273" s="452"/>
      <c r="L273" s="452"/>
      <c r="M273" s="452"/>
      <c r="N273" s="452"/>
      <c r="O273" s="452"/>
      <c r="P273" s="452"/>
      <c r="Q273" s="452"/>
      <c r="R273" s="452"/>
      <c r="S273" s="452"/>
      <c r="T273" s="452"/>
      <c r="U273" s="452"/>
      <c r="V273" s="452"/>
      <c r="W273" s="452"/>
      <c r="X273" s="452"/>
      <c r="Y273" s="452"/>
      <c r="Z273" s="452"/>
      <c r="AA273" s="452"/>
      <c r="AB273" s="452"/>
      <c r="AC273" s="452"/>
    </row>
    <row r="274" spans="1:38" x14ac:dyDescent="0.25">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row>
    <row r="275" spans="1:38" ht="224.25" customHeight="1" x14ac:dyDescent="0.25">
      <c r="A275" s="434" t="s">
        <v>1</v>
      </c>
      <c r="B275" s="453"/>
      <c r="C275" s="453"/>
      <c r="D275" s="399" t="s">
        <v>282</v>
      </c>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400"/>
    </row>
    <row r="276" spans="1:38" s="265" customFormat="1" ht="33.75" customHeight="1" x14ac:dyDescent="0.25">
      <c r="A276" s="454"/>
      <c r="B276" s="455"/>
      <c r="C276" s="455"/>
      <c r="D276" s="401"/>
      <c r="E276" s="401"/>
      <c r="F276" s="401"/>
      <c r="G276" s="401"/>
      <c r="H276" s="401"/>
      <c r="I276" s="401"/>
      <c r="J276" s="401"/>
      <c r="K276" s="401"/>
      <c r="L276" s="401"/>
      <c r="M276" s="401"/>
      <c r="N276" s="401"/>
      <c r="O276" s="401"/>
      <c r="P276" s="401"/>
      <c r="Q276" s="401"/>
      <c r="R276" s="401"/>
      <c r="S276" s="401"/>
      <c r="T276" s="401"/>
      <c r="U276" s="401"/>
      <c r="V276" s="401"/>
      <c r="W276" s="401"/>
      <c r="X276" s="401"/>
      <c r="Y276" s="401"/>
      <c r="Z276" s="401"/>
      <c r="AA276" s="401"/>
      <c r="AB276" s="401"/>
      <c r="AC276" s="402"/>
      <c r="AD276" s="258"/>
    </row>
    <row r="278" spans="1:38" ht="76.5" customHeight="1" x14ac:dyDescent="0.25">
      <c r="A278" s="389" t="s">
        <v>343</v>
      </c>
      <c r="B278" s="389"/>
      <c r="C278" s="389"/>
      <c r="D278" s="389"/>
      <c r="E278" s="389"/>
      <c r="F278" s="389"/>
      <c r="G278" s="389"/>
      <c r="H278" s="389"/>
      <c r="I278" s="389"/>
      <c r="J278" s="389"/>
      <c r="K278" s="389"/>
      <c r="L278" s="389"/>
      <c r="M278" s="389"/>
      <c r="N278" s="389"/>
      <c r="O278" s="389"/>
      <c r="P278" s="389"/>
      <c r="Q278" s="389"/>
      <c r="R278" s="389"/>
      <c r="S278" s="389"/>
      <c r="T278" s="389"/>
      <c r="U278" s="389"/>
      <c r="V278" s="389"/>
      <c r="W278" s="389"/>
      <c r="X278" s="389"/>
      <c r="Y278" s="389"/>
      <c r="Z278" s="389"/>
      <c r="AA278" s="389"/>
      <c r="AB278" s="389"/>
      <c r="AC278" s="389"/>
      <c r="AE278" s="387" t="s">
        <v>308</v>
      </c>
      <c r="AF278" s="387"/>
      <c r="AG278" s="387"/>
      <c r="AH278" s="387"/>
      <c r="AI278" s="387"/>
      <c r="AJ278" s="387"/>
      <c r="AK278" s="387"/>
      <c r="AL278" s="387"/>
    </row>
    <row r="279" spans="1:38" ht="131.25" customHeight="1" x14ac:dyDescent="0.25">
      <c r="A279" s="421" t="s">
        <v>320</v>
      </c>
      <c r="B279" s="421"/>
      <c r="C279" s="421"/>
      <c r="D279" s="421"/>
      <c r="E279" s="421"/>
      <c r="F279" s="421"/>
      <c r="G279" s="421"/>
      <c r="H279" s="421"/>
      <c r="I279" s="421"/>
      <c r="J279" s="421"/>
      <c r="K279" s="421"/>
      <c r="L279" s="421"/>
      <c r="M279" s="421"/>
      <c r="N279" s="421"/>
      <c r="O279" s="421"/>
      <c r="P279" s="421"/>
      <c r="Q279" s="421"/>
      <c r="R279" s="421"/>
      <c r="S279" s="421"/>
      <c r="T279" s="421"/>
      <c r="U279" s="421"/>
      <c r="V279" s="421"/>
      <c r="W279" s="421"/>
      <c r="X279" s="421"/>
      <c r="Y279" s="421"/>
      <c r="Z279" s="421"/>
      <c r="AA279" s="421"/>
      <c r="AB279" s="421"/>
      <c r="AC279" s="421"/>
      <c r="AE279" s="387" t="s">
        <v>303</v>
      </c>
      <c r="AF279" s="388"/>
      <c r="AG279" s="388"/>
      <c r="AH279" s="388"/>
      <c r="AI279" s="388"/>
      <c r="AJ279" s="388"/>
      <c r="AK279" s="388"/>
      <c r="AL279" s="388"/>
    </row>
    <row r="280" spans="1:38" x14ac:dyDescent="0.25">
      <c r="A280" s="150"/>
    </row>
    <row r="281" spans="1:38" ht="135" customHeight="1" x14ac:dyDescent="0.25">
      <c r="A281" s="389" t="s">
        <v>329</v>
      </c>
      <c r="B281" s="389"/>
      <c r="C281" s="389"/>
      <c r="D281" s="389"/>
      <c r="E281" s="389"/>
      <c r="F281" s="389"/>
      <c r="G281" s="389"/>
      <c r="H281" s="389"/>
      <c r="I281" s="389"/>
      <c r="J281" s="389"/>
      <c r="K281" s="389"/>
      <c r="L281" s="389"/>
      <c r="M281" s="389"/>
      <c r="N281" s="389"/>
      <c r="O281" s="389"/>
      <c r="P281" s="389"/>
      <c r="Q281" s="389"/>
      <c r="R281" s="389"/>
      <c r="S281" s="389"/>
      <c r="T281" s="389"/>
      <c r="U281" s="389"/>
      <c r="V281" s="389"/>
      <c r="W281" s="389"/>
      <c r="X281" s="389"/>
      <c r="Y281" s="389"/>
      <c r="Z281" s="389"/>
      <c r="AA281" s="389"/>
      <c r="AB281" s="389"/>
      <c r="AC281" s="389"/>
      <c r="AE281" s="387" t="s">
        <v>311</v>
      </c>
      <c r="AF281" s="387"/>
      <c r="AG281" s="387"/>
      <c r="AH281" s="387"/>
      <c r="AI281" s="387"/>
      <c r="AJ281" s="387"/>
      <c r="AK281" s="387"/>
      <c r="AL281" s="387"/>
    </row>
    <row r="283" spans="1:38" ht="62.25" customHeight="1" x14ac:dyDescent="0.25">
      <c r="A283" s="389" t="s">
        <v>131</v>
      </c>
      <c r="B283" s="389"/>
      <c r="C283" s="389"/>
      <c r="D283" s="389"/>
      <c r="E283" s="389"/>
      <c r="F283" s="389"/>
      <c r="G283" s="389"/>
      <c r="H283" s="389"/>
      <c r="I283" s="389"/>
      <c r="J283" s="389"/>
      <c r="K283" s="389"/>
      <c r="L283" s="389"/>
      <c r="M283" s="389"/>
      <c r="N283" s="389"/>
      <c r="O283" s="389"/>
      <c r="P283" s="389"/>
      <c r="Q283" s="389"/>
      <c r="R283" s="389"/>
      <c r="S283" s="389"/>
      <c r="T283" s="389"/>
      <c r="U283" s="389"/>
      <c r="V283" s="389"/>
      <c r="W283" s="389"/>
      <c r="X283" s="389"/>
      <c r="Y283" s="389"/>
      <c r="Z283" s="389"/>
      <c r="AA283" s="389"/>
      <c r="AB283" s="389"/>
      <c r="AC283" s="389"/>
    </row>
    <row r="284" spans="1:38" ht="15.75" customHeight="1" x14ac:dyDescent="0.25">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row>
    <row r="285" spans="1:38" ht="78.75" customHeight="1" x14ac:dyDescent="0.25">
      <c r="A285" s="421" t="s">
        <v>241</v>
      </c>
      <c r="B285" s="421"/>
      <c r="C285" s="421"/>
      <c r="D285" s="421"/>
      <c r="E285" s="421"/>
      <c r="F285" s="421"/>
      <c r="G285" s="421"/>
      <c r="H285" s="421"/>
      <c r="I285" s="421"/>
      <c r="J285" s="421"/>
      <c r="K285" s="421"/>
      <c r="L285" s="421"/>
      <c r="M285" s="421"/>
      <c r="N285" s="421"/>
      <c r="O285" s="421"/>
      <c r="P285" s="421"/>
      <c r="Q285" s="421"/>
      <c r="R285" s="421"/>
      <c r="S285" s="421"/>
      <c r="T285" s="421"/>
      <c r="U285" s="421"/>
      <c r="V285" s="421"/>
      <c r="W285" s="421"/>
      <c r="X285" s="421"/>
      <c r="Y285" s="421"/>
      <c r="Z285" s="421"/>
      <c r="AA285" s="421"/>
      <c r="AB285" s="421"/>
      <c r="AC285" s="421"/>
    </row>
    <row r="286" spans="1:38" ht="75" customHeight="1" x14ac:dyDescent="0.25">
      <c r="A286" s="152" t="s">
        <v>107</v>
      </c>
      <c r="B286" s="451" t="s">
        <v>302</v>
      </c>
      <c r="C286" s="451"/>
      <c r="D286" s="389"/>
      <c r="E286" s="389"/>
      <c r="F286" s="389"/>
      <c r="G286" s="389"/>
      <c r="H286" s="389"/>
      <c r="I286" s="389"/>
      <c r="J286" s="389"/>
      <c r="K286" s="389"/>
      <c r="L286" s="389"/>
      <c r="M286" s="389"/>
      <c r="N286" s="389"/>
      <c r="O286" s="389"/>
      <c r="P286" s="389"/>
      <c r="Q286" s="389"/>
      <c r="R286" s="389"/>
      <c r="S286" s="389"/>
      <c r="T286" s="389"/>
      <c r="U286" s="389"/>
      <c r="V286" s="389"/>
      <c r="W286" s="389"/>
      <c r="X286" s="389"/>
      <c r="Y286" s="389"/>
      <c r="Z286" s="389"/>
      <c r="AA286" s="389"/>
      <c r="AB286" s="389"/>
      <c r="AC286" s="389"/>
    </row>
    <row r="287" spans="1:38" ht="63" customHeight="1" x14ac:dyDescent="0.25">
      <c r="A287" s="389" t="s">
        <v>224</v>
      </c>
      <c r="B287" s="389"/>
      <c r="C287" s="389"/>
      <c r="D287" s="389"/>
      <c r="E287" s="389"/>
      <c r="F287" s="389"/>
      <c r="G287" s="389"/>
      <c r="H287" s="389"/>
      <c r="I287" s="389"/>
      <c r="J287" s="389"/>
      <c r="K287" s="389"/>
      <c r="L287" s="389"/>
      <c r="M287" s="389"/>
      <c r="N287" s="389"/>
      <c r="O287" s="389"/>
      <c r="P287" s="389"/>
      <c r="Q287" s="389"/>
      <c r="R287" s="389"/>
      <c r="S287" s="389"/>
      <c r="T287" s="389"/>
      <c r="U287" s="389"/>
      <c r="V287" s="389"/>
      <c r="W287" s="389"/>
      <c r="X287" s="389"/>
      <c r="Y287" s="389"/>
      <c r="Z287" s="389"/>
      <c r="AA287" s="389"/>
      <c r="AB287" s="389"/>
      <c r="AC287" s="389"/>
      <c r="AE287" s="295" t="s">
        <v>286</v>
      </c>
    </row>
    <row r="288" spans="1:38" ht="87" customHeight="1" x14ac:dyDescent="0.25">
      <c r="A288" s="389" t="s">
        <v>80</v>
      </c>
      <c r="B288" s="389"/>
      <c r="C288" s="389"/>
      <c r="D288" s="389"/>
      <c r="E288" s="389"/>
      <c r="F288" s="389"/>
      <c r="G288" s="389"/>
      <c r="H288" s="389"/>
      <c r="I288" s="389"/>
      <c r="J288" s="389"/>
      <c r="K288" s="389"/>
      <c r="L288" s="389"/>
      <c r="M288" s="389"/>
      <c r="N288" s="389"/>
      <c r="O288" s="389"/>
      <c r="P288" s="389"/>
      <c r="Q288" s="389"/>
      <c r="R288" s="389"/>
      <c r="S288" s="389"/>
      <c r="T288" s="389"/>
      <c r="U288" s="389"/>
      <c r="V288" s="389"/>
      <c r="W288" s="389"/>
      <c r="X288" s="389"/>
      <c r="Y288" s="389"/>
      <c r="Z288" s="389"/>
      <c r="AA288" s="389"/>
      <c r="AB288" s="389"/>
      <c r="AC288" s="389"/>
      <c r="AD288" s="296"/>
      <c r="AE288" s="297" t="s">
        <v>73</v>
      </c>
      <c r="AF288" s="297" t="s">
        <v>74</v>
      </c>
    </row>
    <row r="289" spans="1:32" s="354" customFormat="1" ht="16.5" customHeight="1" x14ac:dyDescent="0.25">
      <c r="A289" s="377"/>
      <c r="B289" s="377"/>
      <c r="C289" s="377"/>
      <c r="D289" s="377"/>
      <c r="E289" s="377"/>
      <c r="F289" s="377"/>
      <c r="G289" s="377"/>
      <c r="H289" s="377"/>
      <c r="I289" s="377"/>
      <c r="J289" s="377"/>
      <c r="K289" s="377"/>
      <c r="L289" s="377"/>
      <c r="M289" s="377"/>
      <c r="N289" s="377"/>
      <c r="O289" s="377"/>
      <c r="P289" s="377"/>
      <c r="Q289" s="377"/>
      <c r="R289" s="377"/>
      <c r="S289" s="377"/>
      <c r="T289" s="377"/>
      <c r="U289" s="377"/>
      <c r="V289" s="377"/>
      <c r="W289" s="377"/>
      <c r="X289" s="377"/>
      <c r="Y289" s="377"/>
      <c r="Z289" s="377"/>
      <c r="AA289" s="377"/>
      <c r="AB289" s="377"/>
      <c r="AC289" s="377"/>
      <c r="AD289" s="378"/>
      <c r="AE289" s="379"/>
      <c r="AF289" s="379"/>
    </row>
    <row r="290" spans="1:32" x14ac:dyDescent="0.25">
      <c r="A290" s="365" t="s">
        <v>312</v>
      </c>
      <c r="B290" s="159" t="s">
        <v>237</v>
      </c>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E290" s="286" t="s">
        <v>309</v>
      </c>
    </row>
    <row r="291" spans="1:32" x14ac:dyDescent="0.25">
      <c r="Q291" s="155"/>
    </row>
    <row r="292" spans="1:32" ht="17.25" customHeight="1" x14ac:dyDescent="0.25">
      <c r="A292" s="407" t="s">
        <v>321</v>
      </c>
      <c r="B292" s="407"/>
      <c r="C292" s="407"/>
      <c r="D292" s="407"/>
      <c r="E292" s="407"/>
      <c r="F292" s="407"/>
      <c r="G292" s="407"/>
      <c r="H292" s="407"/>
      <c r="I292" s="407"/>
      <c r="J292" s="407"/>
      <c r="K292" s="407"/>
      <c r="L292" s="407"/>
      <c r="M292" s="407"/>
      <c r="N292" s="407"/>
      <c r="O292" s="407"/>
      <c r="P292" s="407"/>
      <c r="Q292" s="407"/>
      <c r="R292" s="407"/>
      <c r="S292" s="407"/>
      <c r="T292" s="407"/>
      <c r="U292" s="407"/>
      <c r="V292" s="407"/>
      <c r="W292" s="407"/>
      <c r="X292" s="407"/>
      <c r="Y292" s="407"/>
      <c r="Z292" s="407"/>
      <c r="AA292" s="407"/>
      <c r="AB292" s="407"/>
      <c r="AC292" s="407"/>
    </row>
    <row r="293" spans="1:32" ht="19.5" customHeight="1" x14ac:dyDescent="0.25">
      <c r="A293" s="479" t="s">
        <v>122</v>
      </c>
      <c r="B293" s="480"/>
      <c r="C293" s="480"/>
      <c r="D293" s="480"/>
      <c r="E293" s="480"/>
      <c r="F293" s="480"/>
      <c r="G293" s="480"/>
      <c r="H293" s="480"/>
      <c r="I293" s="480"/>
      <c r="J293" s="480"/>
      <c r="K293" s="480"/>
      <c r="L293" s="480"/>
      <c r="M293" s="480"/>
      <c r="N293" s="480"/>
      <c r="O293" s="480"/>
      <c r="P293" s="480"/>
      <c r="Q293" s="480"/>
      <c r="R293" s="480"/>
      <c r="S293" s="480"/>
      <c r="T293" s="480"/>
      <c r="U293" s="480"/>
      <c r="V293" s="480"/>
      <c r="W293" s="480"/>
      <c r="X293" s="481"/>
      <c r="Y293" s="482" t="s">
        <v>37</v>
      </c>
      <c r="Z293" s="483"/>
      <c r="AA293" s="483"/>
      <c r="AB293" s="484"/>
      <c r="AC293" s="146"/>
      <c r="AD293" s="4"/>
      <c r="AE293" s="266" t="str">
        <f>IF(AD293=1,AF293,IF(AD293=2,AF294,IF(AD293=3,AF295,IF(AD293=4,AF296,""))))</f>
        <v/>
      </c>
      <c r="AF293" s="124">
        <v>-1</v>
      </c>
    </row>
    <row r="294" spans="1:32" ht="19.5" customHeight="1" x14ac:dyDescent="0.25">
      <c r="A294" s="479" t="s">
        <v>123</v>
      </c>
      <c r="B294" s="480"/>
      <c r="C294" s="480"/>
      <c r="D294" s="480"/>
      <c r="E294" s="480"/>
      <c r="F294" s="480"/>
      <c r="G294" s="480"/>
      <c r="H294" s="480"/>
      <c r="I294" s="480"/>
      <c r="J294" s="480"/>
      <c r="K294" s="480"/>
      <c r="L294" s="480"/>
      <c r="M294" s="480"/>
      <c r="N294" s="480"/>
      <c r="O294" s="480"/>
      <c r="P294" s="480"/>
      <c r="Q294" s="480"/>
      <c r="R294" s="480"/>
      <c r="S294" s="480"/>
      <c r="T294" s="480"/>
      <c r="U294" s="480"/>
      <c r="V294" s="480"/>
      <c r="W294" s="480"/>
      <c r="X294" s="481"/>
      <c r="Y294" s="482" t="s">
        <v>34</v>
      </c>
      <c r="Z294" s="483"/>
      <c r="AA294" s="483"/>
      <c r="AB294" s="484"/>
      <c r="AC294" s="146"/>
      <c r="AF294" s="124">
        <v>0</v>
      </c>
    </row>
    <row r="295" spans="1:32" ht="31.5" customHeight="1" x14ac:dyDescent="0.25">
      <c r="A295" s="479" t="s">
        <v>124</v>
      </c>
      <c r="B295" s="480"/>
      <c r="C295" s="480"/>
      <c r="D295" s="480"/>
      <c r="E295" s="480"/>
      <c r="F295" s="480"/>
      <c r="G295" s="480"/>
      <c r="H295" s="480"/>
      <c r="I295" s="480"/>
      <c r="J295" s="480"/>
      <c r="K295" s="480"/>
      <c r="L295" s="480"/>
      <c r="M295" s="480"/>
      <c r="N295" s="480"/>
      <c r="O295" s="480"/>
      <c r="P295" s="480"/>
      <c r="Q295" s="480"/>
      <c r="R295" s="480"/>
      <c r="S295" s="480"/>
      <c r="T295" s="480"/>
      <c r="U295" s="480"/>
      <c r="V295" s="480"/>
      <c r="W295" s="480"/>
      <c r="X295" s="481"/>
      <c r="Y295" s="482" t="s">
        <v>35</v>
      </c>
      <c r="Z295" s="483"/>
      <c r="AA295" s="483"/>
      <c r="AB295" s="484"/>
      <c r="AC295" s="146"/>
      <c r="AF295" s="124">
        <v>0.5</v>
      </c>
    </row>
    <row r="296" spans="1:32" ht="18" customHeight="1" x14ac:dyDescent="0.25">
      <c r="A296" s="479" t="s">
        <v>125</v>
      </c>
      <c r="B296" s="480"/>
      <c r="C296" s="480"/>
      <c r="D296" s="480"/>
      <c r="E296" s="480"/>
      <c r="F296" s="480"/>
      <c r="G296" s="480"/>
      <c r="H296" s="480"/>
      <c r="I296" s="480"/>
      <c r="J296" s="480"/>
      <c r="K296" s="480"/>
      <c r="L296" s="480"/>
      <c r="M296" s="480"/>
      <c r="N296" s="480"/>
      <c r="O296" s="480"/>
      <c r="P296" s="480"/>
      <c r="Q296" s="480"/>
      <c r="R296" s="480"/>
      <c r="S296" s="480"/>
      <c r="T296" s="480"/>
      <c r="U296" s="480"/>
      <c r="V296" s="480"/>
      <c r="W296" s="480"/>
      <c r="X296" s="481"/>
      <c r="Y296" s="482" t="s">
        <v>38</v>
      </c>
      <c r="Z296" s="483"/>
      <c r="AA296" s="483"/>
      <c r="AB296" s="484"/>
      <c r="AC296" s="146"/>
      <c r="AF296" s="124">
        <v>1</v>
      </c>
    </row>
    <row r="298" spans="1:32" ht="15" customHeight="1" x14ac:dyDescent="0.25">
      <c r="A298" s="462" t="s">
        <v>114</v>
      </c>
      <c r="B298" s="463"/>
      <c r="C298" s="463"/>
      <c r="D298" s="463"/>
      <c r="E298" s="463"/>
      <c r="F298" s="463"/>
      <c r="G298" s="463"/>
      <c r="H298" s="463"/>
      <c r="I298" s="463"/>
      <c r="J298" s="463"/>
      <c r="K298" s="463"/>
      <c r="L298" s="463"/>
      <c r="M298" s="463"/>
      <c r="N298" s="463"/>
      <c r="O298" s="463"/>
      <c r="P298" s="463"/>
      <c r="Q298" s="463"/>
      <c r="R298" s="463"/>
      <c r="S298" s="463"/>
      <c r="T298" s="463"/>
      <c r="U298" s="463"/>
      <c r="V298" s="463"/>
      <c r="W298" s="463"/>
      <c r="X298" s="463"/>
      <c r="Y298" s="463"/>
      <c r="Z298" s="463"/>
      <c r="AA298" s="463"/>
      <c r="AB298" s="463"/>
      <c r="AC298" s="464"/>
    </row>
    <row r="299" spans="1:32" ht="30" customHeight="1" x14ac:dyDescent="0.25">
      <c r="A299" s="384"/>
      <c r="B299" s="385"/>
      <c r="C299" s="385"/>
      <c r="D299" s="385"/>
      <c r="E299" s="385"/>
      <c r="F299" s="385"/>
      <c r="G299" s="385"/>
      <c r="H299" s="385"/>
      <c r="I299" s="385"/>
      <c r="J299" s="385"/>
      <c r="K299" s="385"/>
      <c r="L299" s="385"/>
      <c r="M299" s="385"/>
      <c r="N299" s="385"/>
      <c r="O299" s="385"/>
      <c r="P299" s="385"/>
      <c r="Q299" s="385"/>
      <c r="R299" s="385"/>
      <c r="S299" s="385"/>
      <c r="T299" s="385"/>
      <c r="U299" s="385"/>
      <c r="V299" s="385"/>
      <c r="W299" s="385"/>
      <c r="X299" s="385"/>
      <c r="Y299" s="385"/>
      <c r="Z299" s="385"/>
      <c r="AA299" s="385"/>
      <c r="AB299" s="385"/>
      <c r="AC299" s="386"/>
    </row>
    <row r="300" spans="1:32" x14ac:dyDescent="0.25">
      <c r="AC300" s="124"/>
    </row>
    <row r="301" spans="1:32" ht="33.75" customHeight="1" x14ac:dyDescent="0.25">
      <c r="A301" s="485" t="s">
        <v>317</v>
      </c>
      <c r="B301" s="486"/>
      <c r="C301" s="486"/>
      <c r="D301" s="486"/>
      <c r="E301" s="486"/>
      <c r="F301" s="486"/>
      <c r="G301" s="486"/>
      <c r="H301" s="486"/>
      <c r="I301" s="486"/>
      <c r="J301" s="486"/>
      <c r="K301" s="486"/>
      <c r="L301" s="486"/>
      <c r="M301" s="486"/>
      <c r="N301" s="486"/>
      <c r="O301" s="486"/>
      <c r="P301" s="486"/>
      <c r="Q301" s="486"/>
      <c r="R301" s="486"/>
      <c r="S301" s="486"/>
      <c r="T301" s="486"/>
      <c r="U301" s="486"/>
      <c r="V301" s="486"/>
      <c r="W301" s="486"/>
      <c r="X301" s="486"/>
      <c r="Y301" s="486"/>
      <c r="Z301" s="486"/>
      <c r="AA301" s="486"/>
      <c r="AB301" s="486"/>
      <c r="AC301" s="487"/>
    </row>
    <row r="302" spans="1:32" ht="14.25" customHeight="1" x14ac:dyDescent="0.25">
      <c r="A302" s="506" t="s">
        <v>228</v>
      </c>
      <c r="B302" s="507"/>
      <c r="C302" s="507"/>
      <c r="D302" s="507"/>
      <c r="E302" s="507"/>
      <c r="F302" s="507"/>
      <c r="G302" s="507"/>
      <c r="H302" s="507"/>
      <c r="I302" s="507"/>
      <c r="J302" s="507"/>
      <c r="K302" s="507"/>
      <c r="L302" s="507"/>
      <c r="M302" s="507"/>
      <c r="N302" s="507"/>
      <c r="O302" s="507"/>
      <c r="P302" s="507"/>
      <c r="Q302" s="507"/>
      <c r="R302" s="507"/>
      <c r="S302" s="507"/>
      <c r="T302" s="507"/>
      <c r="U302" s="507"/>
      <c r="V302" s="507"/>
      <c r="W302" s="507"/>
      <c r="X302" s="507"/>
      <c r="Y302" s="507"/>
      <c r="Z302" s="507"/>
      <c r="AA302" s="507"/>
      <c r="AB302" s="507"/>
      <c r="AC302" s="508"/>
    </row>
    <row r="303" spans="1:32" ht="64.5" customHeight="1" x14ac:dyDescent="0.25">
      <c r="A303" s="506"/>
      <c r="B303" s="507"/>
      <c r="C303" s="507"/>
      <c r="D303" s="507"/>
      <c r="E303" s="507"/>
      <c r="F303" s="507"/>
      <c r="G303" s="507"/>
      <c r="H303" s="507"/>
      <c r="I303" s="507"/>
      <c r="J303" s="507"/>
      <c r="K303" s="507"/>
      <c r="L303" s="507"/>
      <c r="M303" s="507"/>
      <c r="N303" s="507"/>
      <c r="O303" s="507"/>
      <c r="P303" s="507"/>
      <c r="Q303" s="507"/>
      <c r="R303" s="507"/>
      <c r="S303" s="507"/>
      <c r="T303" s="507"/>
      <c r="U303" s="507"/>
      <c r="V303" s="507"/>
      <c r="W303" s="507"/>
      <c r="X303" s="507"/>
      <c r="Y303" s="507"/>
      <c r="Z303" s="507"/>
      <c r="AA303" s="507"/>
      <c r="AB303" s="507"/>
      <c r="AC303" s="508"/>
    </row>
    <row r="304" spans="1:32" ht="65.25" customHeight="1" x14ac:dyDescent="0.25">
      <c r="A304" s="503" t="s">
        <v>42</v>
      </c>
      <c r="B304" s="504"/>
      <c r="C304" s="504"/>
      <c r="D304" s="504"/>
      <c r="E304" s="504"/>
      <c r="F304" s="504"/>
      <c r="G304" s="504"/>
      <c r="H304" s="504"/>
      <c r="I304" s="504"/>
      <c r="J304" s="504"/>
      <c r="K304" s="504"/>
      <c r="L304" s="504"/>
      <c r="M304" s="504"/>
      <c r="N304" s="504"/>
      <c r="O304" s="504"/>
      <c r="P304" s="504"/>
      <c r="Q304" s="504"/>
      <c r="R304" s="504"/>
      <c r="S304" s="504"/>
      <c r="T304" s="504"/>
      <c r="U304" s="504"/>
      <c r="V304" s="504"/>
      <c r="W304" s="504"/>
      <c r="X304" s="504"/>
      <c r="Y304" s="504"/>
      <c r="Z304" s="504"/>
      <c r="AA304" s="504"/>
      <c r="AB304" s="504"/>
      <c r="AC304" s="505"/>
    </row>
    <row r="307" spans="1:35" x14ac:dyDescent="0.25">
      <c r="A307" s="364" t="s">
        <v>313</v>
      </c>
      <c r="B307" s="159" t="s">
        <v>164</v>
      </c>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row>
    <row r="308" spans="1:35" x14ac:dyDescent="0.25">
      <c r="A308" s="499" t="s">
        <v>88</v>
      </c>
      <c r="B308" s="500"/>
      <c r="C308" s="500"/>
      <c r="D308" s="500"/>
      <c r="E308" s="500"/>
      <c r="F308" s="500"/>
      <c r="G308" s="500"/>
      <c r="H308" s="500"/>
      <c r="I308" s="500"/>
      <c r="J308" s="500"/>
      <c r="K308" s="500"/>
      <c r="L308" s="500"/>
      <c r="M308" s="500"/>
      <c r="N308" s="500"/>
      <c r="O308" s="500"/>
      <c r="P308" s="500"/>
      <c r="Q308" s="500"/>
      <c r="R308" s="500"/>
      <c r="S308" s="500"/>
      <c r="T308" s="500"/>
      <c r="U308" s="500"/>
      <c r="V308" s="500"/>
      <c r="W308" s="500"/>
      <c r="X308" s="500"/>
      <c r="Y308" s="500"/>
      <c r="Z308" s="500"/>
      <c r="AA308" s="500"/>
      <c r="AB308" s="500"/>
      <c r="AC308" s="500"/>
    </row>
    <row r="309" spans="1:35" ht="30.75" customHeight="1" x14ac:dyDescent="0.25">
      <c r="J309" s="491" t="s">
        <v>284</v>
      </c>
      <c r="K309" s="491"/>
      <c r="L309" s="491"/>
      <c r="M309" s="491"/>
      <c r="N309" s="491"/>
      <c r="O309" s="491"/>
      <c r="P309" s="491"/>
      <c r="Q309" s="491"/>
      <c r="R309" s="491"/>
      <c r="S309" s="491"/>
      <c r="T309" s="491"/>
      <c r="U309" s="491"/>
      <c r="V309" s="491"/>
      <c r="W309" s="491"/>
      <c r="X309" s="491"/>
      <c r="Y309" s="491"/>
      <c r="Z309" s="491"/>
      <c r="AA309" s="491"/>
      <c r="AB309" s="491"/>
      <c r="AC309" s="491"/>
    </row>
    <row r="310" spans="1:35" ht="102.75" customHeight="1" x14ac:dyDescent="0.25">
      <c r="J310" s="492" t="s">
        <v>126</v>
      </c>
      <c r="K310" s="492"/>
      <c r="L310" s="492"/>
      <c r="M310" s="492"/>
      <c r="N310" s="492"/>
      <c r="O310" s="492"/>
      <c r="P310" s="492"/>
      <c r="Q310" s="492" t="s">
        <v>127</v>
      </c>
      <c r="R310" s="492"/>
      <c r="S310" s="492"/>
      <c r="T310" s="492"/>
      <c r="U310" s="492"/>
      <c r="V310" s="492"/>
      <c r="W310" s="492" t="s">
        <v>89</v>
      </c>
      <c r="X310" s="492"/>
      <c r="Y310" s="502"/>
      <c r="Z310" s="502"/>
      <c r="AA310" s="502"/>
      <c r="AB310" s="502"/>
      <c r="AC310" s="502"/>
      <c r="AE310" s="124" t="s">
        <v>265</v>
      </c>
      <c r="AG310" s="145"/>
      <c r="AH310" s="145"/>
      <c r="AI310" s="145"/>
    </row>
    <row r="311" spans="1:35" ht="51" customHeight="1" x14ac:dyDescent="0.25">
      <c r="A311" s="493" t="s">
        <v>285</v>
      </c>
      <c r="B311" s="494"/>
      <c r="C311" s="494"/>
      <c r="D311" s="494"/>
      <c r="E311" s="494"/>
      <c r="F311" s="465" t="s">
        <v>43</v>
      </c>
      <c r="G311" s="465"/>
      <c r="H311" s="465"/>
      <c r="I311" s="466"/>
      <c r="J311" s="501" t="s">
        <v>96</v>
      </c>
      <c r="K311" s="501"/>
      <c r="L311" s="501"/>
      <c r="M311" s="501"/>
      <c r="N311" s="501"/>
      <c r="O311" s="501"/>
      <c r="P311" s="160"/>
      <c r="Q311" s="488" t="s">
        <v>97</v>
      </c>
      <c r="R311" s="489"/>
      <c r="S311" s="489"/>
      <c r="T311" s="489"/>
      <c r="U311" s="490"/>
      <c r="V311" s="160"/>
      <c r="W311" s="488" t="s">
        <v>98</v>
      </c>
      <c r="X311" s="489"/>
      <c r="Y311" s="489"/>
      <c r="Z311" s="489"/>
      <c r="AA311" s="489"/>
      <c r="AB311" s="490"/>
      <c r="AC311" s="161"/>
      <c r="AD311" s="4"/>
      <c r="AE311" s="266" t="str">
        <f>IF(AD311="","",IF(OR(AD311=1,AD311=2,AD311=3,AD311=4,AD311=7),0,IF(OR(AD311=6,AD311=8),0.5,IF(AD311=5,0.25,1))))</f>
        <v/>
      </c>
      <c r="AF311" s="263" t="s">
        <v>266</v>
      </c>
      <c r="AG311" s="145"/>
      <c r="AH311" s="145"/>
      <c r="AI311" s="145"/>
    </row>
    <row r="312" spans="1:35" ht="77.25" customHeight="1" x14ac:dyDescent="0.25">
      <c r="A312" s="495"/>
      <c r="B312" s="496"/>
      <c r="C312" s="496"/>
      <c r="D312" s="496"/>
      <c r="E312" s="496"/>
      <c r="F312" s="465" t="s">
        <v>111</v>
      </c>
      <c r="G312" s="465"/>
      <c r="H312" s="465"/>
      <c r="I312" s="466"/>
      <c r="J312" s="501" t="s">
        <v>99</v>
      </c>
      <c r="K312" s="501"/>
      <c r="L312" s="501"/>
      <c r="M312" s="501"/>
      <c r="N312" s="501"/>
      <c r="O312" s="501"/>
      <c r="P312" s="160"/>
      <c r="Q312" s="488" t="s">
        <v>100</v>
      </c>
      <c r="R312" s="489"/>
      <c r="S312" s="489"/>
      <c r="T312" s="489"/>
      <c r="U312" s="490"/>
      <c r="V312" s="160"/>
      <c r="W312" s="488" t="s">
        <v>101</v>
      </c>
      <c r="X312" s="489"/>
      <c r="Y312" s="489"/>
      <c r="Z312" s="489"/>
      <c r="AA312" s="489"/>
      <c r="AB312" s="490"/>
      <c r="AC312" s="161"/>
      <c r="AE312" s="266" t="str">
        <f>IF(AD311=0,"",AD311)</f>
        <v/>
      </c>
      <c r="AF312" s="263" t="s">
        <v>267</v>
      </c>
      <c r="AG312" s="145"/>
      <c r="AH312" s="145"/>
      <c r="AI312" s="145"/>
    </row>
    <row r="313" spans="1:35" ht="134.25" customHeight="1" x14ac:dyDescent="0.25">
      <c r="A313" s="497"/>
      <c r="B313" s="498"/>
      <c r="C313" s="498"/>
      <c r="D313" s="498"/>
      <c r="E313" s="498"/>
      <c r="F313" s="465" t="s">
        <v>44</v>
      </c>
      <c r="G313" s="465"/>
      <c r="H313" s="465"/>
      <c r="I313" s="466"/>
      <c r="J313" s="501" t="s">
        <v>102</v>
      </c>
      <c r="K313" s="501"/>
      <c r="L313" s="501"/>
      <c r="M313" s="501"/>
      <c r="N313" s="501"/>
      <c r="O313" s="501"/>
      <c r="P313" s="160"/>
      <c r="Q313" s="488" t="s">
        <v>103</v>
      </c>
      <c r="R313" s="489"/>
      <c r="S313" s="489"/>
      <c r="T313" s="489"/>
      <c r="U313" s="490"/>
      <c r="V313" s="160"/>
      <c r="W313" s="488" t="s">
        <v>104</v>
      </c>
      <c r="X313" s="489"/>
      <c r="Y313" s="489"/>
      <c r="Z313" s="489"/>
      <c r="AA313" s="489"/>
      <c r="AB313" s="490"/>
      <c r="AC313" s="161"/>
      <c r="AG313" s="145"/>
      <c r="AH313" s="145"/>
      <c r="AI313" s="145"/>
    </row>
    <row r="314" spans="1:35" x14ac:dyDescent="0.25">
      <c r="AG314" s="145"/>
      <c r="AH314" s="145"/>
      <c r="AI314" s="145"/>
    </row>
    <row r="315" spans="1:35" x14ac:dyDescent="0.25">
      <c r="AG315" s="145"/>
      <c r="AH315" s="145"/>
      <c r="AI315" s="145"/>
    </row>
    <row r="316" spans="1:35" ht="15" customHeight="1" x14ac:dyDescent="0.25">
      <c r="A316" s="462" t="s">
        <v>114</v>
      </c>
      <c r="B316" s="463"/>
      <c r="C316" s="463"/>
      <c r="D316" s="463"/>
      <c r="E316" s="463"/>
      <c r="F316" s="463"/>
      <c r="G316" s="463"/>
      <c r="H316" s="463"/>
      <c r="I316" s="463"/>
      <c r="J316" s="463"/>
      <c r="K316" s="463"/>
      <c r="L316" s="463"/>
      <c r="M316" s="463"/>
      <c r="N316" s="463"/>
      <c r="O316" s="463"/>
      <c r="P316" s="463"/>
      <c r="Q316" s="463"/>
      <c r="R316" s="463"/>
      <c r="S316" s="463"/>
      <c r="T316" s="463"/>
      <c r="U316" s="463"/>
      <c r="V316" s="463"/>
      <c r="W316" s="463"/>
      <c r="X316" s="463"/>
      <c r="Y316" s="463"/>
      <c r="Z316" s="463"/>
      <c r="AA316" s="463"/>
      <c r="AB316" s="463"/>
      <c r="AC316" s="464"/>
      <c r="AG316" s="145"/>
      <c r="AH316" s="145"/>
      <c r="AI316" s="145"/>
    </row>
    <row r="317" spans="1:35" ht="30" customHeight="1" x14ac:dyDescent="0.25">
      <c r="A317" s="384"/>
      <c r="B317" s="385"/>
      <c r="C317" s="385"/>
      <c r="D317" s="385"/>
      <c r="E317" s="385"/>
      <c r="F317" s="385"/>
      <c r="G317" s="385"/>
      <c r="H317" s="385"/>
      <c r="I317" s="385"/>
      <c r="J317" s="385"/>
      <c r="K317" s="385"/>
      <c r="L317" s="385"/>
      <c r="M317" s="385"/>
      <c r="N317" s="385"/>
      <c r="O317" s="385"/>
      <c r="P317" s="385"/>
      <c r="Q317" s="385"/>
      <c r="R317" s="385"/>
      <c r="S317" s="385"/>
      <c r="T317" s="385"/>
      <c r="U317" s="385"/>
      <c r="V317" s="385"/>
      <c r="W317" s="385"/>
      <c r="X317" s="385"/>
      <c r="Y317" s="385"/>
      <c r="Z317" s="385"/>
      <c r="AA317" s="385"/>
      <c r="AB317" s="385"/>
      <c r="AC317" s="386"/>
    </row>
    <row r="318" spans="1:35" x14ac:dyDescent="0.25">
      <c r="AC318" s="124"/>
    </row>
    <row r="319" spans="1:35" ht="80.25" customHeight="1" x14ac:dyDescent="0.25">
      <c r="A319" s="524" t="s">
        <v>318</v>
      </c>
      <c r="B319" s="525"/>
      <c r="C319" s="525"/>
      <c r="D319" s="525"/>
      <c r="E319" s="525"/>
      <c r="F319" s="525"/>
      <c r="G319" s="525"/>
      <c r="H319" s="525"/>
      <c r="I319" s="525"/>
      <c r="J319" s="525"/>
      <c r="K319" s="525"/>
      <c r="L319" s="525"/>
      <c r="M319" s="525"/>
      <c r="N319" s="525"/>
      <c r="O319" s="525"/>
      <c r="P319" s="525"/>
      <c r="Q319" s="525"/>
      <c r="R319" s="525"/>
      <c r="S319" s="525"/>
      <c r="T319" s="525"/>
      <c r="U319" s="525"/>
      <c r="V319" s="525"/>
      <c r="W319" s="525"/>
      <c r="X319" s="525"/>
      <c r="Y319" s="525"/>
      <c r="Z319" s="525"/>
      <c r="AA319" s="525"/>
      <c r="AB319" s="525"/>
      <c r="AC319" s="526"/>
    </row>
    <row r="323" spans="1:32" x14ac:dyDescent="0.25">
      <c r="A323" s="364" t="s">
        <v>239</v>
      </c>
      <c r="B323" s="154" t="s">
        <v>167</v>
      </c>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row>
    <row r="324" spans="1:32" x14ac:dyDescent="0.25">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row>
    <row r="325" spans="1:32" ht="32.25" customHeight="1" x14ac:dyDescent="0.25">
      <c r="A325" s="407" t="s">
        <v>340</v>
      </c>
      <c r="B325" s="407"/>
      <c r="C325" s="407"/>
      <c r="D325" s="407"/>
      <c r="E325" s="407"/>
      <c r="F325" s="407"/>
      <c r="G325" s="407"/>
      <c r="H325" s="407"/>
      <c r="I325" s="407"/>
      <c r="J325" s="407"/>
      <c r="K325" s="407"/>
      <c r="L325" s="407"/>
      <c r="M325" s="407"/>
      <c r="N325" s="407"/>
      <c r="O325" s="407"/>
      <c r="P325" s="407"/>
      <c r="Q325" s="407"/>
      <c r="R325" s="407"/>
      <c r="S325" s="407"/>
      <c r="T325" s="407"/>
      <c r="U325" s="407"/>
      <c r="V325" s="407"/>
      <c r="W325" s="407"/>
      <c r="X325" s="407"/>
      <c r="Y325" s="407"/>
      <c r="Z325" s="407"/>
      <c r="AA325" s="407"/>
      <c r="AB325" s="407"/>
      <c r="AC325" s="407"/>
      <c r="AE325" s="124" t="s">
        <v>275</v>
      </c>
    </row>
    <row r="326" spans="1:32" ht="17.25" customHeight="1" x14ac:dyDescent="0.25">
      <c r="A326" s="518" t="s">
        <v>45</v>
      </c>
      <c r="B326" s="518"/>
      <c r="C326" s="518"/>
      <c r="D326" s="518"/>
      <c r="E326" s="518"/>
      <c r="F326" s="518"/>
      <c r="G326" s="518"/>
      <c r="H326" s="518"/>
      <c r="I326" s="518"/>
      <c r="J326" s="518"/>
      <c r="K326" s="518"/>
      <c r="L326" s="518"/>
      <c r="M326" s="518"/>
      <c r="N326" s="518"/>
      <c r="O326" s="518"/>
      <c r="P326" s="518"/>
      <c r="Q326" s="518"/>
      <c r="R326" s="518"/>
      <c r="S326" s="518"/>
      <c r="T326" s="518"/>
      <c r="U326" s="518"/>
      <c r="V326" s="518"/>
      <c r="W326" s="518"/>
      <c r="X326" s="518"/>
      <c r="Y326" s="484" t="s">
        <v>34</v>
      </c>
      <c r="Z326" s="521"/>
      <c r="AA326" s="521"/>
      <c r="AB326" s="521"/>
      <c r="AC326" s="146"/>
      <c r="AD326" s="4">
        <v>0</v>
      </c>
      <c r="AE326" s="266" t="str">
        <f>IF(AD326=1,AF326,IF(AND(OR(AD329=TRUE,AD330=TRUE,AD331=TRUE,AD332=TRUE,AD334=TRUE),AD326=2),AF327,""))</f>
        <v/>
      </c>
      <c r="AF326" s="124">
        <v>0</v>
      </c>
    </row>
    <row r="327" spans="1:32" ht="17.25" customHeight="1" x14ac:dyDescent="0.25">
      <c r="A327" s="518" t="s">
        <v>46</v>
      </c>
      <c r="B327" s="518"/>
      <c r="C327" s="518"/>
      <c r="D327" s="518"/>
      <c r="E327" s="518"/>
      <c r="F327" s="518"/>
      <c r="G327" s="518"/>
      <c r="H327" s="518"/>
      <c r="I327" s="518"/>
      <c r="J327" s="518"/>
      <c r="K327" s="518"/>
      <c r="L327" s="518"/>
      <c r="M327" s="518"/>
      <c r="N327" s="518"/>
      <c r="O327" s="518"/>
      <c r="P327" s="518"/>
      <c r="Q327" s="518"/>
      <c r="R327" s="518"/>
      <c r="S327" s="518"/>
      <c r="T327" s="518"/>
      <c r="U327" s="518"/>
      <c r="V327" s="518"/>
      <c r="W327" s="518"/>
      <c r="X327" s="518"/>
      <c r="Y327" s="484" t="s">
        <v>38</v>
      </c>
      <c r="Z327" s="521"/>
      <c r="AA327" s="521"/>
      <c r="AB327" s="521"/>
      <c r="AC327" s="146"/>
      <c r="AF327" s="124">
        <v>1</v>
      </c>
    </row>
    <row r="328" spans="1:32" ht="18.75" customHeight="1" x14ac:dyDescent="0.25">
      <c r="A328" s="148"/>
      <c r="B328" s="162" t="s">
        <v>113</v>
      </c>
      <c r="C328" s="163"/>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5"/>
      <c r="Z328" s="165"/>
      <c r="AA328" s="165"/>
      <c r="AB328" s="165"/>
      <c r="AC328" s="130"/>
      <c r="AE328" s="270" t="s">
        <v>274</v>
      </c>
    </row>
    <row r="329" spans="1:32" ht="33.75" customHeight="1" x14ac:dyDescent="0.25">
      <c r="A329" s="148"/>
      <c r="B329" s="166"/>
      <c r="C329" s="467" t="s">
        <v>270</v>
      </c>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167"/>
      <c r="Z329" s="167"/>
      <c r="AA329" s="167"/>
      <c r="AB329" s="168"/>
      <c r="AC329" s="169"/>
      <c r="AD329" s="196" t="b">
        <v>0</v>
      </c>
      <c r="AE329" s="281">
        <f>IF(AND(AD329=FALSE,AD330=FALSE,AD331=FALSE,AD332=FALSE,AD333=FALSE,AD334=FALSE),0,1)</f>
        <v>0</v>
      </c>
      <c r="AF329" s="269" t="s">
        <v>276</v>
      </c>
    </row>
    <row r="330" spans="1:32" ht="45" customHeight="1" x14ac:dyDescent="0.25">
      <c r="A330" s="145"/>
      <c r="B330" s="166"/>
      <c r="C330" s="467" t="s">
        <v>271</v>
      </c>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167"/>
      <c r="Z330" s="167"/>
      <c r="AA330" s="167"/>
      <c r="AB330" s="168"/>
      <c r="AC330" s="170"/>
      <c r="AD330" s="4" t="b">
        <v>0</v>
      </c>
    </row>
    <row r="331" spans="1:32" ht="47.25" customHeight="1" x14ac:dyDescent="0.25">
      <c r="A331" s="148"/>
      <c r="B331" s="166"/>
      <c r="C331" s="467" t="s">
        <v>272</v>
      </c>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167"/>
      <c r="Z331" s="167"/>
      <c r="AA331" s="167"/>
      <c r="AB331" s="168"/>
      <c r="AC331" s="170"/>
      <c r="AD331" s="197" t="b">
        <v>0</v>
      </c>
    </row>
    <row r="332" spans="1:32" ht="17.25" customHeight="1" x14ac:dyDescent="0.25">
      <c r="A332" s="148"/>
      <c r="B332" s="166"/>
      <c r="C332" s="467" t="s">
        <v>273</v>
      </c>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167"/>
      <c r="Z332" s="167"/>
      <c r="AA332" s="167"/>
      <c r="AB332" s="168"/>
      <c r="AC332" s="170"/>
      <c r="AD332" s="4" t="b">
        <v>0</v>
      </c>
    </row>
    <row r="333" spans="1:32" s="354" customFormat="1" ht="45.75" customHeight="1" x14ac:dyDescent="0.25">
      <c r="A333" s="148"/>
      <c r="B333" s="166"/>
      <c r="C333" s="467" t="s">
        <v>349</v>
      </c>
      <c r="D333" s="514"/>
      <c r="E333" s="514"/>
      <c r="F333" s="514"/>
      <c r="G333" s="514"/>
      <c r="H333" s="514"/>
      <c r="I333" s="514"/>
      <c r="J333" s="514"/>
      <c r="K333" s="514"/>
      <c r="L333" s="514"/>
      <c r="M333" s="514"/>
      <c r="N333" s="514"/>
      <c r="O333" s="514"/>
      <c r="P333" s="514"/>
      <c r="Q333" s="514"/>
      <c r="R333" s="514"/>
      <c r="S333" s="514"/>
      <c r="T333" s="514"/>
      <c r="U333" s="514"/>
      <c r="V333" s="514"/>
      <c r="W333" s="514"/>
      <c r="X333" s="514"/>
      <c r="Y333" s="167"/>
      <c r="Z333" s="167"/>
      <c r="AA333" s="167"/>
      <c r="AB333" s="168"/>
      <c r="AC333" s="170"/>
      <c r="AD333" s="4" t="b">
        <v>0</v>
      </c>
    </row>
    <row r="334" spans="1:32" ht="17.25" customHeight="1" x14ac:dyDescent="0.25">
      <c r="A334" s="148"/>
      <c r="B334" s="166"/>
      <c r="C334" s="467" t="s">
        <v>112</v>
      </c>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167"/>
      <c r="Z334" s="167"/>
      <c r="AA334" s="167"/>
      <c r="AB334" s="168"/>
      <c r="AC334" s="170"/>
      <c r="AD334" s="4" t="b">
        <v>0</v>
      </c>
    </row>
    <row r="335" spans="1:32" ht="6.75" customHeight="1" x14ac:dyDescent="0.25">
      <c r="A335" s="148"/>
      <c r="B335" s="16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65"/>
      <c r="Z335" s="165"/>
      <c r="AA335" s="165"/>
      <c r="AB335" s="165"/>
      <c r="AC335" s="130"/>
      <c r="AE335" s="271"/>
    </row>
    <row r="336" spans="1:32" ht="17.25" customHeight="1" x14ac:dyDescent="0.25">
      <c r="A336" s="523" t="str">
        <f>IF(AND(OR(AD326=1,AD326=""),AE329&lt;&gt;0),"Hinweis: Bitte widersprüchliche Angaben korrigieren (Leer oder 'Nein' und mind. ein Zutreffendes angekreuzt).",IF(AND(AD326=2,AE329=0),"Hinweis: Wertung kann nur bei Ankreuzen mindestens eines der angeführten Beispiele / 'Sonstiges' erfolgen.",""))</f>
        <v/>
      </c>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E336" s="299"/>
    </row>
    <row r="337" spans="1:32" ht="7.5" customHeight="1" x14ac:dyDescent="0.25"/>
    <row r="338" spans="1:32" ht="15" customHeight="1" x14ac:dyDescent="0.25">
      <c r="A338" s="462" t="s">
        <v>114</v>
      </c>
      <c r="B338" s="463"/>
      <c r="C338" s="463"/>
      <c r="D338" s="463"/>
      <c r="E338" s="463"/>
      <c r="F338" s="463"/>
      <c r="G338" s="463"/>
      <c r="H338" s="463"/>
      <c r="I338" s="463"/>
      <c r="J338" s="463"/>
      <c r="K338" s="463"/>
      <c r="L338" s="463"/>
      <c r="M338" s="463"/>
      <c r="N338" s="463"/>
      <c r="O338" s="463"/>
      <c r="P338" s="463"/>
      <c r="Q338" s="463"/>
      <c r="R338" s="463"/>
      <c r="S338" s="463"/>
      <c r="T338" s="463"/>
      <c r="U338" s="463"/>
      <c r="V338" s="463"/>
      <c r="W338" s="463"/>
      <c r="X338" s="463"/>
      <c r="Y338" s="463"/>
      <c r="Z338" s="463"/>
      <c r="AA338" s="463"/>
      <c r="AB338" s="463"/>
      <c r="AC338" s="464"/>
    </row>
    <row r="339" spans="1:32" ht="30" customHeight="1" x14ac:dyDescent="0.25">
      <c r="A339" s="384"/>
      <c r="B339" s="385"/>
      <c r="C339" s="385"/>
      <c r="D339" s="385"/>
      <c r="E339" s="385"/>
      <c r="F339" s="385"/>
      <c r="G339" s="385"/>
      <c r="H339" s="385"/>
      <c r="I339" s="385"/>
      <c r="J339" s="385"/>
      <c r="K339" s="385"/>
      <c r="L339" s="385"/>
      <c r="M339" s="385"/>
      <c r="N339" s="385"/>
      <c r="O339" s="385"/>
      <c r="P339" s="385"/>
      <c r="Q339" s="385"/>
      <c r="R339" s="385"/>
      <c r="S339" s="385"/>
      <c r="T339" s="385"/>
      <c r="U339" s="385"/>
      <c r="V339" s="385"/>
      <c r="W339" s="385"/>
      <c r="X339" s="385"/>
      <c r="Y339" s="385"/>
      <c r="Z339" s="385"/>
      <c r="AA339" s="385"/>
      <c r="AB339" s="385"/>
      <c r="AC339" s="386"/>
    </row>
    <row r="340" spans="1:32" x14ac:dyDescent="0.25">
      <c r="AC340" s="124"/>
    </row>
    <row r="341" spans="1:32" ht="178.5" customHeight="1" x14ac:dyDescent="0.25">
      <c r="A341" s="522" t="s">
        <v>319</v>
      </c>
      <c r="B341" s="522"/>
      <c r="C341" s="522"/>
      <c r="D341" s="522"/>
      <c r="E341" s="522"/>
      <c r="F341" s="522"/>
      <c r="G341" s="522"/>
      <c r="H341" s="522"/>
      <c r="I341" s="522"/>
      <c r="J341" s="522"/>
      <c r="K341" s="522"/>
      <c r="L341" s="522"/>
      <c r="M341" s="522"/>
      <c r="N341" s="522"/>
      <c r="O341" s="522"/>
      <c r="P341" s="522"/>
      <c r="Q341" s="522"/>
      <c r="R341" s="522"/>
      <c r="S341" s="522"/>
      <c r="T341" s="522"/>
      <c r="U341" s="522"/>
      <c r="V341" s="522"/>
      <c r="W341" s="522"/>
      <c r="X341" s="522"/>
      <c r="Y341" s="522"/>
      <c r="Z341" s="522"/>
      <c r="AA341" s="522"/>
      <c r="AB341" s="522"/>
      <c r="AC341" s="522"/>
    </row>
    <row r="342" spans="1:32" s="354" customFormat="1" ht="50.25" customHeight="1" x14ac:dyDescent="0.25">
      <c r="A342" s="515" t="s">
        <v>350</v>
      </c>
      <c r="B342" s="515"/>
      <c r="C342" s="515"/>
      <c r="D342" s="515"/>
      <c r="E342" s="515"/>
      <c r="F342" s="515"/>
      <c r="G342" s="515"/>
      <c r="H342" s="515"/>
      <c r="I342" s="515"/>
      <c r="J342" s="515"/>
      <c r="K342" s="515"/>
      <c r="L342" s="515"/>
      <c r="M342" s="515"/>
      <c r="N342" s="515"/>
      <c r="O342" s="515"/>
      <c r="P342" s="515"/>
      <c r="Q342" s="515"/>
      <c r="R342" s="515"/>
      <c r="S342" s="515"/>
      <c r="T342" s="515"/>
      <c r="U342" s="515"/>
      <c r="V342" s="515"/>
      <c r="W342" s="515"/>
      <c r="X342" s="515"/>
      <c r="Y342" s="515"/>
      <c r="Z342" s="515"/>
      <c r="AA342" s="515"/>
      <c r="AB342" s="515"/>
      <c r="AC342" s="515"/>
      <c r="AD342" s="258"/>
    </row>
    <row r="344" spans="1:32" ht="15" customHeight="1" x14ac:dyDescent="0.25"/>
    <row r="345" spans="1:32" x14ac:dyDescent="0.25">
      <c r="A345" s="154" t="s">
        <v>238</v>
      </c>
      <c r="B345" s="566" t="s">
        <v>236</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row>
    <row r="346" spans="1:32" x14ac:dyDescent="0.25">
      <c r="Q346" s="155"/>
    </row>
    <row r="347" spans="1:32" ht="33" customHeight="1" x14ac:dyDescent="0.25">
      <c r="A347" s="407" t="s">
        <v>235</v>
      </c>
      <c r="B347" s="407"/>
      <c r="C347" s="407"/>
      <c r="D347" s="407"/>
      <c r="E347" s="407"/>
      <c r="F347" s="407"/>
      <c r="G347" s="407"/>
      <c r="H347" s="407"/>
      <c r="I347" s="407"/>
      <c r="J347" s="407"/>
      <c r="K347" s="407"/>
      <c r="L347" s="407"/>
      <c r="M347" s="407"/>
      <c r="N347" s="407"/>
      <c r="O347" s="407"/>
      <c r="P347" s="407"/>
      <c r="Q347" s="407"/>
      <c r="R347" s="407"/>
      <c r="S347" s="407"/>
      <c r="T347" s="407"/>
      <c r="U347" s="407"/>
      <c r="V347" s="407"/>
      <c r="W347" s="407"/>
      <c r="X347" s="407"/>
      <c r="Y347" s="407"/>
      <c r="Z347" s="407"/>
      <c r="AA347" s="407"/>
      <c r="AB347" s="407"/>
      <c r="AC347" s="407"/>
    </row>
    <row r="348" spans="1:32" ht="27.75" customHeight="1" x14ac:dyDescent="0.25">
      <c r="A348" s="569" t="s">
        <v>128</v>
      </c>
      <c r="B348" s="472"/>
      <c r="C348" s="472"/>
      <c r="D348" s="472"/>
      <c r="E348" s="472"/>
      <c r="F348" s="472"/>
      <c r="G348" s="472"/>
      <c r="H348" s="472"/>
      <c r="I348" s="472"/>
      <c r="J348" s="472"/>
      <c r="K348" s="472"/>
      <c r="L348" s="472"/>
      <c r="M348" s="472"/>
      <c r="N348" s="472"/>
      <c r="O348" s="472"/>
      <c r="P348" s="472"/>
      <c r="Q348" s="472"/>
      <c r="R348" s="472"/>
      <c r="S348" s="472"/>
      <c r="T348" s="472"/>
      <c r="U348" s="472"/>
      <c r="V348" s="472"/>
      <c r="W348" s="472"/>
      <c r="X348" s="473"/>
      <c r="Y348" s="570" t="s">
        <v>37</v>
      </c>
      <c r="Z348" s="571"/>
      <c r="AA348" s="571"/>
      <c r="AB348" s="572"/>
      <c r="AC348" s="146"/>
      <c r="AD348" s="4"/>
      <c r="AE348" s="266" t="str">
        <f>IF(AD348=1,AF348,IF(AD348=2,AF349,IF(AD348=3,AF350,IF(AD348=4,AF351,""))))</f>
        <v/>
      </c>
      <c r="AF348" s="124">
        <v>-1</v>
      </c>
    </row>
    <row r="349" spans="1:32" ht="74.25" customHeight="1" x14ac:dyDescent="0.25">
      <c r="A349" s="569" t="s">
        <v>129</v>
      </c>
      <c r="B349" s="472"/>
      <c r="C349" s="472"/>
      <c r="D349" s="472"/>
      <c r="E349" s="472"/>
      <c r="F349" s="472"/>
      <c r="G349" s="472"/>
      <c r="H349" s="472"/>
      <c r="I349" s="472"/>
      <c r="J349" s="472"/>
      <c r="K349" s="472"/>
      <c r="L349" s="472"/>
      <c r="M349" s="472"/>
      <c r="N349" s="472"/>
      <c r="O349" s="472"/>
      <c r="P349" s="472"/>
      <c r="Q349" s="472"/>
      <c r="R349" s="472"/>
      <c r="S349" s="472"/>
      <c r="T349" s="472"/>
      <c r="U349" s="472"/>
      <c r="V349" s="472"/>
      <c r="W349" s="472"/>
      <c r="X349" s="473"/>
      <c r="Y349" s="570" t="s">
        <v>34</v>
      </c>
      <c r="Z349" s="571"/>
      <c r="AA349" s="571"/>
      <c r="AB349" s="572"/>
      <c r="AC349" s="146"/>
      <c r="AF349" s="124">
        <v>0</v>
      </c>
    </row>
    <row r="350" spans="1:32" ht="31.5" customHeight="1" x14ac:dyDescent="0.25">
      <c r="A350" s="569" t="s">
        <v>130</v>
      </c>
      <c r="B350" s="472"/>
      <c r="C350" s="472"/>
      <c r="D350" s="472"/>
      <c r="E350" s="472"/>
      <c r="F350" s="472"/>
      <c r="G350" s="472"/>
      <c r="H350" s="472"/>
      <c r="I350" s="472"/>
      <c r="J350" s="472"/>
      <c r="K350" s="472"/>
      <c r="L350" s="472"/>
      <c r="M350" s="472"/>
      <c r="N350" s="472"/>
      <c r="O350" s="472"/>
      <c r="P350" s="472"/>
      <c r="Q350" s="472"/>
      <c r="R350" s="472"/>
      <c r="S350" s="472"/>
      <c r="T350" s="472"/>
      <c r="U350" s="472"/>
      <c r="V350" s="472"/>
      <c r="W350" s="472"/>
      <c r="X350" s="473"/>
      <c r="Y350" s="570" t="s">
        <v>35</v>
      </c>
      <c r="Z350" s="571"/>
      <c r="AA350" s="571"/>
      <c r="AB350" s="572"/>
      <c r="AC350" s="146"/>
      <c r="AF350" s="124">
        <v>0.5</v>
      </c>
    </row>
    <row r="351" spans="1:32" ht="30" customHeight="1" x14ac:dyDescent="0.25">
      <c r="A351" s="569" t="s">
        <v>229</v>
      </c>
      <c r="B351" s="472"/>
      <c r="C351" s="472"/>
      <c r="D351" s="472"/>
      <c r="E351" s="472"/>
      <c r="F351" s="472"/>
      <c r="G351" s="472"/>
      <c r="H351" s="472"/>
      <c r="I351" s="472"/>
      <c r="J351" s="472"/>
      <c r="K351" s="472"/>
      <c r="L351" s="472"/>
      <c r="M351" s="472"/>
      <c r="N351" s="472"/>
      <c r="O351" s="472"/>
      <c r="P351" s="472"/>
      <c r="Q351" s="472"/>
      <c r="R351" s="472"/>
      <c r="S351" s="472"/>
      <c r="T351" s="472"/>
      <c r="U351" s="472"/>
      <c r="V351" s="472"/>
      <c r="W351" s="472"/>
      <c r="X351" s="473"/>
      <c r="Y351" s="570" t="s">
        <v>38</v>
      </c>
      <c r="Z351" s="571"/>
      <c r="AA351" s="571"/>
      <c r="AB351" s="572"/>
      <c r="AC351" s="146"/>
      <c r="AF351" s="124">
        <v>1</v>
      </c>
    </row>
    <row r="354" spans="1:37" ht="15" customHeight="1" x14ac:dyDescent="0.25">
      <c r="A354" s="462" t="s">
        <v>114</v>
      </c>
      <c r="B354" s="463"/>
      <c r="C354" s="463"/>
      <c r="D354" s="463"/>
      <c r="E354" s="463"/>
      <c r="F354" s="463"/>
      <c r="G354" s="463"/>
      <c r="H354" s="463"/>
      <c r="I354" s="463"/>
      <c r="J354" s="463"/>
      <c r="K354" s="463"/>
      <c r="L354" s="463"/>
      <c r="M354" s="463"/>
      <c r="N354" s="463"/>
      <c r="O354" s="463"/>
      <c r="P354" s="463"/>
      <c r="Q354" s="463"/>
      <c r="R354" s="463"/>
      <c r="S354" s="463"/>
      <c r="T354" s="463"/>
      <c r="U354" s="463"/>
      <c r="V354" s="463"/>
      <c r="W354" s="463"/>
      <c r="X354" s="463"/>
      <c r="Y354" s="463"/>
      <c r="Z354" s="463"/>
      <c r="AA354" s="463"/>
      <c r="AB354" s="463"/>
      <c r="AC354" s="464"/>
    </row>
    <row r="355" spans="1:37" ht="30" customHeight="1" x14ac:dyDescent="0.25">
      <c r="A355" s="384"/>
      <c r="B355" s="385"/>
      <c r="C355" s="385"/>
      <c r="D355" s="385"/>
      <c r="E355" s="385"/>
      <c r="F355" s="385"/>
      <c r="G355" s="385"/>
      <c r="H355" s="385"/>
      <c r="I355" s="385"/>
      <c r="J355" s="385"/>
      <c r="K355" s="385"/>
      <c r="L355" s="385"/>
      <c r="M355" s="385"/>
      <c r="N355" s="385"/>
      <c r="O355" s="385"/>
      <c r="P355" s="385"/>
      <c r="Q355" s="385"/>
      <c r="R355" s="385"/>
      <c r="S355" s="385"/>
      <c r="T355" s="385"/>
      <c r="U355" s="385"/>
      <c r="V355" s="385"/>
      <c r="W355" s="385"/>
      <c r="X355" s="385"/>
      <c r="Y355" s="385"/>
      <c r="Z355" s="385"/>
      <c r="AA355" s="385"/>
      <c r="AB355" s="385"/>
      <c r="AC355" s="386"/>
    </row>
    <row r="356" spans="1:37" x14ac:dyDescent="0.25">
      <c r="AC356" s="124"/>
    </row>
    <row r="357" spans="1:37" ht="393" customHeight="1" x14ac:dyDescent="0.25">
      <c r="A357" s="485" t="s">
        <v>327</v>
      </c>
      <c r="B357" s="486"/>
      <c r="C357" s="486"/>
      <c r="D357" s="486"/>
      <c r="E357" s="486"/>
      <c r="F357" s="486"/>
      <c r="G357" s="486"/>
      <c r="H357" s="486"/>
      <c r="I357" s="486"/>
      <c r="J357" s="486"/>
      <c r="K357" s="486"/>
      <c r="L357" s="486"/>
      <c r="M357" s="486"/>
      <c r="N357" s="486"/>
      <c r="O357" s="486"/>
      <c r="P357" s="486"/>
      <c r="Q357" s="486"/>
      <c r="R357" s="486"/>
      <c r="S357" s="486"/>
      <c r="T357" s="486"/>
      <c r="U357" s="486"/>
      <c r="V357" s="486"/>
      <c r="W357" s="486"/>
      <c r="X357" s="486"/>
      <c r="Y357" s="486"/>
      <c r="Z357" s="486"/>
      <c r="AA357" s="486"/>
      <c r="AB357" s="486"/>
      <c r="AC357" s="487"/>
    </row>
    <row r="358" spans="1:37" ht="65.25" customHeight="1" x14ac:dyDescent="0.25">
      <c r="A358" s="503" t="s">
        <v>328</v>
      </c>
      <c r="B358" s="567"/>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8"/>
    </row>
    <row r="362" spans="1:37" x14ac:dyDescent="0.25">
      <c r="A362" s="469" t="s">
        <v>315</v>
      </c>
      <c r="B362" s="469"/>
      <c r="C362" s="469"/>
      <c r="D362" s="469"/>
      <c r="E362" s="469"/>
      <c r="F362" s="469"/>
      <c r="G362" s="469"/>
      <c r="H362" s="469"/>
      <c r="I362" s="469"/>
      <c r="J362" s="469"/>
      <c r="K362" s="469"/>
      <c r="L362" s="469"/>
      <c r="M362" s="469"/>
      <c r="N362" s="469"/>
      <c r="O362" s="469"/>
      <c r="P362" s="469"/>
      <c r="Q362" s="469"/>
      <c r="R362" s="469"/>
      <c r="S362" s="469"/>
      <c r="T362" s="469"/>
      <c r="U362" s="469"/>
      <c r="V362" s="469"/>
      <c r="W362" s="469"/>
      <c r="X362" s="469"/>
      <c r="Y362" s="469"/>
      <c r="Z362" s="469"/>
      <c r="AA362" s="469"/>
      <c r="AB362" s="469"/>
      <c r="AC362" s="469"/>
    </row>
    <row r="363" spans="1:37" x14ac:dyDescent="0.25">
      <c r="Q363" s="155"/>
    </row>
    <row r="364" spans="1:37" ht="39" customHeight="1" x14ac:dyDescent="0.25">
      <c r="A364" s="470" t="s">
        <v>248</v>
      </c>
      <c r="B364" s="470"/>
      <c r="C364" s="470"/>
      <c r="D364" s="470"/>
      <c r="E364" s="470"/>
      <c r="F364" s="470"/>
      <c r="G364" s="470"/>
      <c r="H364" s="470"/>
      <c r="I364" s="470"/>
      <c r="J364" s="470"/>
      <c r="K364" s="470"/>
      <c r="L364" s="470"/>
      <c r="M364" s="470"/>
      <c r="N364" s="470"/>
      <c r="O364" s="470"/>
      <c r="P364" s="470"/>
      <c r="Q364" s="470"/>
      <c r="R364" s="470"/>
      <c r="S364" s="470"/>
      <c r="T364" s="470"/>
      <c r="U364" s="470"/>
      <c r="V364" s="470"/>
      <c r="W364" s="470"/>
      <c r="X364" s="470"/>
      <c r="Y364" s="470"/>
      <c r="Z364" s="470"/>
      <c r="AA364" s="470"/>
      <c r="AB364" s="470"/>
      <c r="AC364" s="470"/>
      <c r="AG364" s="272" t="s">
        <v>290</v>
      </c>
      <c r="AH364" s="273"/>
      <c r="AI364" s="273"/>
      <c r="AJ364" s="273"/>
      <c r="AK364" s="274"/>
    </row>
    <row r="365" spans="1:37" ht="37.5" customHeight="1" x14ac:dyDescent="0.25">
      <c r="A365" s="471" t="s">
        <v>249</v>
      </c>
      <c r="B365" s="472"/>
      <c r="C365" s="472"/>
      <c r="D365" s="472"/>
      <c r="E365" s="472"/>
      <c r="F365" s="472"/>
      <c r="G365" s="472"/>
      <c r="H365" s="472"/>
      <c r="I365" s="472"/>
      <c r="J365" s="472"/>
      <c r="K365" s="472"/>
      <c r="L365" s="472"/>
      <c r="M365" s="472"/>
      <c r="N365" s="472"/>
      <c r="O365" s="472"/>
      <c r="P365" s="472"/>
      <c r="Q365" s="472"/>
      <c r="R365" s="472"/>
      <c r="S365" s="472"/>
      <c r="T365" s="472"/>
      <c r="U365" s="472"/>
      <c r="V365" s="472"/>
      <c r="W365" s="472"/>
      <c r="X365" s="472"/>
      <c r="Y365" s="473"/>
      <c r="Z365" s="530" t="s">
        <v>51</v>
      </c>
      <c r="AA365" s="531"/>
      <c r="AB365" s="531"/>
      <c r="AC365" s="532"/>
      <c r="AG365" s="275" t="s">
        <v>135</v>
      </c>
      <c r="AH365" s="504" t="s">
        <v>288</v>
      </c>
      <c r="AI365" s="504"/>
      <c r="AJ365" s="202" t="s">
        <v>287</v>
      </c>
      <c r="AK365" s="276"/>
    </row>
    <row r="366" spans="1:37" ht="22.5" customHeight="1" x14ac:dyDescent="0.25">
      <c r="A366" s="171"/>
      <c r="B366" s="519" t="s">
        <v>36</v>
      </c>
      <c r="C366" s="520"/>
      <c r="D366" s="520"/>
      <c r="E366" s="520"/>
      <c r="F366" s="520"/>
      <c r="G366" s="520"/>
      <c r="H366" s="520"/>
      <c r="I366" s="520"/>
      <c r="J366" s="520"/>
      <c r="K366" s="172"/>
      <c r="L366" s="173"/>
      <c r="M366" s="171"/>
      <c r="N366" s="519" t="s">
        <v>49</v>
      </c>
      <c r="O366" s="520"/>
      <c r="P366" s="520"/>
      <c r="Q366" s="520"/>
      <c r="R366" s="520"/>
      <c r="S366" s="520"/>
      <c r="T366" s="520"/>
      <c r="U366" s="520"/>
      <c r="V366" s="520"/>
      <c r="W366" s="520"/>
      <c r="X366" s="520"/>
      <c r="Y366" s="520"/>
      <c r="Z366" s="533"/>
      <c r="AA366" s="534"/>
      <c r="AB366" s="534"/>
      <c r="AC366" s="535"/>
      <c r="AD366" s="1" t="b">
        <v>0</v>
      </c>
      <c r="AE366" s="198"/>
      <c r="AG366" s="294">
        <f>IF(AJ366="","",IF(LEN(AJ366)=2,-0.5,-1))</f>
        <v>-0.5</v>
      </c>
      <c r="AH366" s="292" t="str">
        <f>IF(AD366=FALSE,"","1;")</f>
        <v/>
      </c>
      <c r="AI366" s="292" t="str">
        <f>IF(AE366=FALSE,"","4;")</f>
        <v/>
      </c>
      <c r="AJ366" s="266" t="str">
        <f>CONCATENATE(AH366,AH367,AH368,AI366,AI367,AI368)</f>
        <v>3;</v>
      </c>
      <c r="AK366" s="276"/>
    </row>
    <row r="367" spans="1:37" ht="22.5" customHeight="1" x14ac:dyDescent="0.25">
      <c r="A367" s="171"/>
      <c r="B367" s="519" t="s">
        <v>47</v>
      </c>
      <c r="C367" s="520"/>
      <c r="D367" s="520"/>
      <c r="E367" s="520"/>
      <c r="F367" s="520"/>
      <c r="G367" s="520"/>
      <c r="H367" s="520"/>
      <c r="I367" s="520"/>
      <c r="J367" s="520"/>
      <c r="K367" s="172"/>
      <c r="L367" s="173"/>
      <c r="M367" s="171"/>
      <c r="N367" s="519" t="s">
        <v>50</v>
      </c>
      <c r="O367" s="520"/>
      <c r="P367" s="520"/>
      <c r="Q367" s="520"/>
      <c r="R367" s="520"/>
      <c r="S367" s="520"/>
      <c r="T367" s="520"/>
      <c r="U367" s="520"/>
      <c r="V367" s="520"/>
      <c r="W367" s="520"/>
      <c r="X367" s="520"/>
      <c r="Y367" s="520"/>
      <c r="Z367" s="533"/>
      <c r="AA367" s="534"/>
      <c r="AB367" s="534"/>
      <c r="AC367" s="535"/>
      <c r="AD367" s="2"/>
      <c r="AE367" s="199" t="b">
        <v>0</v>
      </c>
      <c r="AG367" s="277"/>
      <c r="AH367" s="292" t="str">
        <f>IF(AD367=FALSE,"","2;")</f>
        <v/>
      </c>
      <c r="AI367" s="292" t="str">
        <f>IF(AE367=FALSE,"","5;")</f>
        <v/>
      </c>
      <c r="AJ367" s="145"/>
      <c r="AK367" s="548" t="s">
        <v>137</v>
      </c>
    </row>
    <row r="368" spans="1:37" ht="34.5" customHeight="1" x14ac:dyDescent="0.25">
      <c r="A368" s="174"/>
      <c r="B368" s="539" t="s">
        <v>48</v>
      </c>
      <c r="C368" s="540"/>
      <c r="D368" s="540"/>
      <c r="E368" s="540"/>
      <c r="F368" s="540"/>
      <c r="G368" s="540"/>
      <c r="H368" s="540"/>
      <c r="I368" s="540"/>
      <c r="J368" s="540"/>
      <c r="K368" s="175"/>
      <c r="L368" s="176"/>
      <c r="M368" s="174"/>
      <c r="N368" s="539" t="s">
        <v>39</v>
      </c>
      <c r="O368" s="540"/>
      <c r="P368" s="540"/>
      <c r="Q368" s="540"/>
      <c r="R368" s="540"/>
      <c r="S368" s="540"/>
      <c r="T368" s="540"/>
      <c r="U368" s="540"/>
      <c r="V368" s="540"/>
      <c r="W368" s="540"/>
      <c r="X368" s="540"/>
      <c r="Y368" s="520"/>
      <c r="Z368" s="536"/>
      <c r="AA368" s="537"/>
      <c r="AB368" s="537"/>
      <c r="AC368" s="538"/>
      <c r="AD368" s="3" t="b">
        <v>1</v>
      </c>
      <c r="AE368" s="200" t="b">
        <v>0</v>
      </c>
      <c r="AG368" s="277"/>
      <c r="AH368" s="292" t="str">
        <f>IF(AD368=FALSE,"","3;")</f>
        <v>3;</v>
      </c>
      <c r="AI368" s="292" t="str">
        <f>IF(AE368=FALSE,"","6;")</f>
        <v/>
      </c>
      <c r="AJ368" s="145"/>
      <c r="AK368" s="505"/>
    </row>
    <row r="369" spans="1:37" ht="40.5" customHeight="1" x14ac:dyDescent="0.25">
      <c r="A369" s="177"/>
      <c r="B369" s="527" t="s">
        <v>250</v>
      </c>
      <c r="C369" s="527"/>
      <c r="D369" s="527"/>
      <c r="E369" s="527"/>
      <c r="F369" s="527"/>
      <c r="G369" s="527"/>
      <c r="H369" s="527"/>
      <c r="I369" s="527"/>
      <c r="J369" s="527"/>
      <c r="K369" s="527"/>
      <c r="L369" s="527"/>
      <c r="M369" s="527"/>
      <c r="N369" s="527"/>
      <c r="O369" s="527"/>
      <c r="P369" s="527"/>
      <c r="Q369" s="527"/>
      <c r="R369" s="527"/>
      <c r="S369" s="527"/>
      <c r="T369" s="527"/>
      <c r="U369" s="527"/>
      <c r="V369" s="527"/>
      <c r="W369" s="527"/>
      <c r="X369" s="527"/>
      <c r="Y369" s="528"/>
      <c r="Z369" s="541" t="s">
        <v>34</v>
      </c>
      <c r="AA369" s="542"/>
      <c r="AB369" s="542"/>
      <c r="AC369" s="543"/>
      <c r="AD369" s="2" t="b">
        <v>0</v>
      </c>
      <c r="AE369" s="199"/>
      <c r="AG369" s="277"/>
      <c r="AH369" s="145"/>
      <c r="AI369" s="145"/>
      <c r="AJ369" s="145"/>
      <c r="AK369" s="293" t="str">
        <f>IF(AD369=TRUE,"x","")</f>
        <v/>
      </c>
    </row>
    <row r="370" spans="1:37" ht="39.75" customHeight="1" x14ac:dyDescent="0.25">
      <c r="A370" s="471" t="s">
        <v>251</v>
      </c>
      <c r="B370" s="472"/>
      <c r="C370" s="472"/>
      <c r="D370" s="472"/>
      <c r="E370" s="472"/>
      <c r="F370" s="472"/>
      <c r="G370" s="472"/>
      <c r="H370" s="472"/>
      <c r="I370" s="472"/>
      <c r="J370" s="472"/>
      <c r="K370" s="472"/>
      <c r="L370" s="472"/>
      <c r="M370" s="472"/>
      <c r="N370" s="472"/>
      <c r="O370" s="472"/>
      <c r="P370" s="472"/>
      <c r="Q370" s="472"/>
      <c r="R370" s="472"/>
      <c r="S370" s="472"/>
      <c r="T370" s="472"/>
      <c r="U370" s="472"/>
      <c r="V370" s="472"/>
      <c r="W370" s="472"/>
      <c r="X370" s="472"/>
      <c r="Y370" s="473"/>
      <c r="Z370" s="530" t="s">
        <v>52</v>
      </c>
      <c r="AA370" s="531"/>
      <c r="AB370" s="531"/>
      <c r="AC370" s="532"/>
      <c r="AD370" s="2"/>
      <c r="AE370" s="199"/>
      <c r="AG370" s="275" t="s">
        <v>136</v>
      </c>
      <c r="AH370" s="504" t="s">
        <v>289</v>
      </c>
      <c r="AI370" s="504"/>
      <c r="AJ370" s="298" t="s">
        <v>287</v>
      </c>
      <c r="AK370" s="276"/>
    </row>
    <row r="371" spans="1:37" ht="22.5" customHeight="1" x14ac:dyDescent="0.25">
      <c r="A371" s="171"/>
      <c r="B371" s="519" t="s">
        <v>36</v>
      </c>
      <c r="C371" s="520"/>
      <c r="D371" s="520"/>
      <c r="E371" s="520"/>
      <c r="F371" s="520"/>
      <c r="G371" s="520"/>
      <c r="H371" s="520"/>
      <c r="I371" s="520"/>
      <c r="J371" s="520"/>
      <c r="K371" s="172"/>
      <c r="L371" s="173"/>
      <c r="M371" s="171"/>
      <c r="N371" s="519" t="s">
        <v>49</v>
      </c>
      <c r="O371" s="520"/>
      <c r="P371" s="520"/>
      <c r="Q371" s="520"/>
      <c r="R371" s="520"/>
      <c r="S371" s="520"/>
      <c r="T371" s="520"/>
      <c r="U371" s="520"/>
      <c r="V371" s="520"/>
      <c r="W371" s="520"/>
      <c r="X371" s="520"/>
      <c r="Y371" s="520"/>
      <c r="Z371" s="533"/>
      <c r="AA371" s="534"/>
      <c r="AB371" s="534"/>
      <c r="AC371" s="535"/>
      <c r="AD371" s="1"/>
      <c r="AE371" s="198"/>
      <c r="AG371" s="294">
        <f>IF(AJ371="","",IF(LEN(AJ371)=2,0.5,1))</f>
        <v>0.5</v>
      </c>
      <c r="AH371" s="292" t="str">
        <f>IF(AD371=FALSE,"","1;")</f>
        <v/>
      </c>
      <c r="AI371" s="292" t="str">
        <f>IF(AE371=FALSE,"","4;")</f>
        <v/>
      </c>
      <c r="AJ371" s="266" t="str">
        <f>CONCATENATE(AH371,AH372,AH373,AI371,AI372,AI373)</f>
        <v>2;</v>
      </c>
      <c r="AK371" s="276"/>
    </row>
    <row r="372" spans="1:37" ht="22.5" customHeight="1" x14ac:dyDescent="0.25">
      <c r="A372" s="171"/>
      <c r="B372" s="519" t="s">
        <v>47</v>
      </c>
      <c r="C372" s="520"/>
      <c r="D372" s="520"/>
      <c r="E372" s="520"/>
      <c r="F372" s="520"/>
      <c r="G372" s="520"/>
      <c r="H372" s="520"/>
      <c r="I372" s="520"/>
      <c r="J372" s="520"/>
      <c r="K372" s="172"/>
      <c r="L372" s="173"/>
      <c r="M372" s="171"/>
      <c r="N372" s="519" t="s">
        <v>50</v>
      </c>
      <c r="O372" s="520"/>
      <c r="P372" s="520"/>
      <c r="Q372" s="520"/>
      <c r="R372" s="520"/>
      <c r="S372" s="520"/>
      <c r="T372" s="520"/>
      <c r="U372" s="520"/>
      <c r="V372" s="520"/>
      <c r="W372" s="520"/>
      <c r="X372" s="520"/>
      <c r="Y372" s="520"/>
      <c r="Z372" s="533"/>
      <c r="AA372" s="534"/>
      <c r="AB372" s="534"/>
      <c r="AC372" s="535"/>
      <c r="AD372" s="2" t="b">
        <v>1</v>
      </c>
      <c r="AE372" s="199"/>
      <c r="AG372" s="277"/>
      <c r="AH372" s="292" t="str">
        <f>IF(AD372=FALSE,"","2;")</f>
        <v>2;</v>
      </c>
      <c r="AI372" s="292" t="str">
        <f>IF(AE372=FALSE,"","5;")</f>
        <v/>
      </c>
      <c r="AJ372" s="145"/>
      <c r="AK372" s="276"/>
    </row>
    <row r="373" spans="1:37" ht="27.75" customHeight="1" x14ac:dyDescent="0.25">
      <c r="A373" s="171"/>
      <c r="B373" s="519" t="s">
        <v>48</v>
      </c>
      <c r="C373" s="520"/>
      <c r="D373" s="520"/>
      <c r="E373" s="520"/>
      <c r="F373" s="520"/>
      <c r="G373" s="520"/>
      <c r="H373" s="520"/>
      <c r="I373" s="520"/>
      <c r="J373" s="520"/>
      <c r="K373" s="172"/>
      <c r="L373" s="173"/>
      <c r="M373" s="171"/>
      <c r="N373" s="519" t="s">
        <v>39</v>
      </c>
      <c r="O373" s="520"/>
      <c r="P373" s="520"/>
      <c r="Q373" s="520"/>
      <c r="R373" s="520"/>
      <c r="S373" s="520"/>
      <c r="T373" s="520"/>
      <c r="U373" s="520"/>
      <c r="V373" s="520"/>
      <c r="W373" s="520"/>
      <c r="X373" s="520"/>
      <c r="Y373" s="520"/>
      <c r="Z373" s="536"/>
      <c r="AA373" s="537"/>
      <c r="AB373" s="537"/>
      <c r="AC373" s="538"/>
      <c r="AD373" s="3"/>
      <c r="AE373" s="200" t="b">
        <v>0</v>
      </c>
      <c r="AG373" s="277"/>
      <c r="AH373" s="292" t="str">
        <f>IF(AD373=FALSE,"","3;")</f>
        <v/>
      </c>
      <c r="AI373" s="292" t="str">
        <f>IF(AE373=FALSE,"","6;")</f>
        <v/>
      </c>
      <c r="AJ373" s="145"/>
      <c r="AK373" s="276"/>
    </row>
    <row r="374" spans="1:37" ht="18" customHeight="1" x14ac:dyDescent="0.25">
      <c r="A374" s="549" t="str">
        <f>IF(AND(OR(AG366&lt;&gt;"",AG371&lt;&gt;""),AD369=TRUE),"Bitte korrigieren, widersprüchliche Angaben ('keine Wirkung' und 'pos.' bzw. 'neg. Wirkung')","")</f>
        <v/>
      </c>
      <c r="B374" s="549"/>
      <c r="C374" s="549"/>
      <c r="D374" s="549"/>
      <c r="E374" s="549"/>
      <c r="F374" s="549"/>
      <c r="G374" s="549"/>
      <c r="H374" s="549"/>
      <c r="I374" s="549"/>
      <c r="J374" s="549"/>
      <c r="K374" s="549"/>
      <c r="L374" s="549"/>
      <c r="M374" s="549"/>
      <c r="N374" s="549"/>
      <c r="O374" s="549"/>
      <c r="P374" s="549"/>
      <c r="Q374" s="549"/>
      <c r="R374" s="549"/>
      <c r="S374" s="549"/>
      <c r="T374" s="549"/>
      <c r="U374" s="549"/>
      <c r="V374" s="549"/>
      <c r="W374" s="549"/>
      <c r="X374" s="549"/>
      <c r="Y374" s="549"/>
      <c r="Z374" s="549"/>
      <c r="AA374" s="549"/>
      <c r="AB374" s="549"/>
      <c r="AC374" s="549"/>
      <c r="AG374" s="278"/>
      <c r="AH374" s="129"/>
      <c r="AI374" s="129"/>
      <c r="AJ374" s="129"/>
      <c r="AK374" s="279"/>
    </row>
    <row r="376" spans="1:37" ht="15" customHeight="1" x14ac:dyDescent="0.25">
      <c r="A376" s="462" t="s">
        <v>114</v>
      </c>
      <c r="B376" s="463"/>
      <c r="C376" s="463"/>
      <c r="D376" s="463"/>
      <c r="E376" s="463"/>
      <c r="F376" s="463"/>
      <c r="G376" s="463"/>
      <c r="H376" s="463"/>
      <c r="I376" s="463"/>
      <c r="J376" s="463"/>
      <c r="K376" s="463"/>
      <c r="L376" s="463"/>
      <c r="M376" s="463"/>
      <c r="N376" s="463"/>
      <c r="O376" s="463"/>
      <c r="P376" s="463"/>
      <c r="Q376" s="463"/>
      <c r="R376" s="463"/>
      <c r="S376" s="463"/>
      <c r="T376" s="463"/>
      <c r="U376" s="463"/>
      <c r="V376" s="463"/>
      <c r="W376" s="463"/>
      <c r="X376" s="463"/>
      <c r="Y376" s="463"/>
      <c r="Z376" s="463"/>
      <c r="AA376" s="463"/>
      <c r="AB376" s="463"/>
      <c r="AC376" s="464"/>
    </row>
    <row r="377" spans="1:37" ht="30" customHeight="1" x14ac:dyDescent="0.25">
      <c r="A377" s="384"/>
      <c r="B377" s="385"/>
      <c r="C377" s="385"/>
      <c r="D377" s="385"/>
      <c r="E377" s="385"/>
      <c r="F377" s="385"/>
      <c r="G377" s="385"/>
      <c r="H377" s="385"/>
      <c r="I377" s="385"/>
      <c r="J377" s="385"/>
      <c r="K377" s="385"/>
      <c r="L377" s="385"/>
      <c r="M377" s="385"/>
      <c r="N377" s="385"/>
      <c r="O377" s="385"/>
      <c r="P377" s="385"/>
      <c r="Q377" s="385"/>
      <c r="R377" s="385"/>
      <c r="S377" s="385"/>
      <c r="T377" s="385"/>
      <c r="U377" s="385"/>
      <c r="V377" s="385"/>
      <c r="W377" s="385"/>
      <c r="X377" s="385"/>
      <c r="Y377" s="385"/>
      <c r="Z377" s="385"/>
      <c r="AA377" s="385"/>
      <c r="AB377" s="385"/>
      <c r="AC377" s="386"/>
    </row>
    <row r="378" spans="1:37" x14ac:dyDescent="0.25">
      <c r="AC378" s="124"/>
    </row>
    <row r="379" spans="1:37" ht="121.5" customHeight="1" x14ac:dyDescent="0.25">
      <c r="A379" s="467" t="s">
        <v>316</v>
      </c>
      <c r="B379" s="468"/>
      <c r="C379" s="468"/>
      <c r="D379" s="468"/>
      <c r="E379" s="468"/>
      <c r="F379" s="468"/>
      <c r="G379" s="468"/>
      <c r="H379" s="468"/>
      <c r="I379" s="468"/>
      <c r="J379" s="468"/>
      <c r="K379" s="468"/>
      <c r="L379" s="468"/>
      <c r="M379" s="468"/>
      <c r="N379" s="468"/>
      <c r="O379" s="468"/>
      <c r="P379" s="468"/>
      <c r="Q379" s="468"/>
      <c r="R379" s="468"/>
      <c r="S379" s="468"/>
      <c r="T379" s="468"/>
      <c r="U379" s="468"/>
      <c r="V379" s="468"/>
      <c r="W379" s="468"/>
      <c r="X379" s="468"/>
      <c r="Y379" s="468"/>
      <c r="Z379" s="468"/>
      <c r="AA379" s="468"/>
      <c r="AB379" s="468"/>
      <c r="AC379" s="516"/>
    </row>
    <row r="381" spans="1:37" ht="40.5" customHeight="1" x14ac:dyDescent="0.25">
      <c r="A381" s="529" t="s">
        <v>53</v>
      </c>
      <c r="B381" s="529"/>
      <c r="C381" s="529"/>
      <c r="D381" s="529"/>
      <c r="E381" s="529"/>
      <c r="F381" s="529"/>
      <c r="G381" s="529"/>
      <c r="H381" s="529"/>
      <c r="I381" s="529"/>
      <c r="J381" s="529"/>
      <c r="K381" s="529"/>
      <c r="L381" s="529"/>
      <c r="M381" s="529"/>
      <c r="N381" s="529"/>
      <c r="O381" s="529"/>
      <c r="P381" s="529"/>
      <c r="Q381" s="529"/>
      <c r="R381" s="529"/>
      <c r="S381" s="529"/>
      <c r="T381" s="529"/>
      <c r="U381" s="529"/>
      <c r="V381" s="529"/>
      <c r="W381" s="529"/>
      <c r="X381" s="529"/>
      <c r="Y381" s="529"/>
      <c r="Z381" s="529"/>
      <c r="AA381" s="529"/>
      <c r="AB381" s="529"/>
      <c r="AC381" s="529"/>
    </row>
    <row r="382" spans="1:37" ht="14.25" customHeight="1" x14ac:dyDescent="0.25">
      <c r="A382" s="178"/>
      <c r="B382" s="178"/>
      <c r="C382" s="178"/>
      <c r="D382" s="178"/>
      <c r="E382" s="178"/>
      <c r="F382" s="178"/>
      <c r="G382" s="178"/>
      <c r="H382" s="178"/>
      <c r="I382" s="178"/>
      <c r="J382" s="178"/>
      <c r="K382" s="178"/>
      <c r="L382" s="178"/>
      <c r="M382" s="178"/>
      <c r="N382" s="178"/>
      <c r="O382" s="178"/>
      <c r="P382" s="178"/>
      <c r="Q382" s="179"/>
      <c r="R382" s="179"/>
      <c r="S382" s="179"/>
      <c r="T382" s="179"/>
      <c r="U382" s="179"/>
      <c r="V382" s="179"/>
      <c r="W382" s="179"/>
      <c r="X382" s="179"/>
      <c r="Y382" s="179"/>
      <c r="Z382" s="179"/>
      <c r="AA382" s="179"/>
      <c r="AB382" s="179"/>
      <c r="AC382" s="179"/>
    </row>
    <row r="383" spans="1:37" ht="279" customHeight="1" x14ac:dyDescent="0.25">
      <c r="A383" s="460" t="s">
        <v>1</v>
      </c>
      <c r="B383" s="461"/>
      <c r="C383" s="461"/>
      <c r="D383" s="411" t="s">
        <v>283</v>
      </c>
      <c r="E383" s="411"/>
      <c r="F383" s="411"/>
      <c r="G383" s="411"/>
      <c r="H383" s="411"/>
      <c r="I383" s="411"/>
      <c r="J383" s="411"/>
      <c r="K383" s="411"/>
      <c r="L383" s="411"/>
      <c r="M383" s="411"/>
      <c r="N383" s="411"/>
      <c r="O383" s="411"/>
      <c r="P383" s="411"/>
      <c r="Q383" s="411"/>
      <c r="R383" s="411"/>
      <c r="S383" s="411"/>
      <c r="T383" s="411"/>
      <c r="U383" s="411"/>
      <c r="V383" s="411"/>
      <c r="W383" s="411"/>
      <c r="X383" s="411"/>
      <c r="Y383" s="411"/>
      <c r="Z383" s="411"/>
      <c r="AA383" s="411"/>
      <c r="AB383" s="411"/>
      <c r="AC383" s="412"/>
      <c r="AF383" s="201"/>
    </row>
    <row r="385" spans="1:34" ht="14.25" hidden="1" x14ac:dyDescent="0.2"/>
    <row r="386" spans="1:34" ht="22.5" customHeight="1" x14ac:dyDescent="0.25">
      <c r="A386" s="529" t="s">
        <v>54</v>
      </c>
      <c r="B386" s="529"/>
      <c r="C386" s="529"/>
      <c r="D386" s="529"/>
      <c r="E386" s="529"/>
      <c r="F386" s="529"/>
      <c r="G386" s="529"/>
      <c r="H386" s="529"/>
      <c r="I386" s="529"/>
      <c r="J386" s="529"/>
      <c r="K386" s="529"/>
      <c r="L386" s="529"/>
      <c r="M386" s="529"/>
      <c r="N386" s="529"/>
      <c r="O386" s="529"/>
      <c r="P386" s="529"/>
      <c r="Q386" s="529"/>
      <c r="R386" s="529"/>
      <c r="S386" s="529"/>
      <c r="T386" s="529"/>
      <c r="U386" s="529"/>
      <c r="V386" s="529"/>
      <c r="W386" s="529"/>
      <c r="X386" s="529"/>
      <c r="Y386" s="529"/>
      <c r="Z386" s="529"/>
      <c r="AA386" s="529"/>
      <c r="AB386" s="529"/>
      <c r="AC386" s="529"/>
    </row>
    <row r="388" spans="1:34" ht="51" customHeight="1" x14ac:dyDescent="0.25">
      <c r="A388" s="517" t="s">
        <v>115</v>
      </c>
      <c r="B388" s="517"/>
      <c r="C388" s="517"/>
      <c r="D388" s="517"/>
      <c r="E388" s="517"/>
      <c r="F388" s="517"/>
      <c r="G388" s="517"/>
      <c r="H388" s="517"/>
      <c r="I388" s="517"/>
      <c r="J388" s="517"/>
      <c r="K388" s="517"/>
      <c r="L388" s="517"/>
      <c r="M388" s="517"/>
      <c r="N388" s="517"/>
      <c r="O388" s="517"/>
      <c r="P388" s="517"/>
      <c r="Q388" s="517"/>
      <c r="R388" s="517"/>
      <c r="S388" s="517"/>
      <c r="T388" s="517"/>
      <c r="U388" s="517"/>
      <c r="V388" s="517"/>
      <c r="W388" s="517"/>
      <c r="X388" s="517"/>
      <c r="Y388" s="517"/>
      <c r="Z388" s="517"/>
      <c r="AA388" s="517"/>
      <c r="AB388" s="517"/>
      <c r="AC388" s="517"/>
      <c r="AF388" s="267"/>
      <c r="AG388" s="267"/>
      <c r="AH388" s="267"/>
    </row>
    <row r="389" spans="1:34" ht="14.25" customHeight="1" x14ac:dyDescent="0.25">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F389" s="267"/>
      <c r="AG389" s="267"/>
      <c r="AH389" s="267"/>
    </row>
    <row r="390" spans="1:34" ht="17.25" customHeight="1" x14ac:dyDescent="0.25">
      <c r="A390" s="471" t="s">
        <v>46</v>
      </c>
      <c r="B390" s="472"/>
      <c r="C390" s="472"/>
      <c r="D390" s="472"/>
      <c r="E390" s="472"/>
      <c r="F390" s="472"/>
      <c r="G390" s="472"/>
      <c r="H390" s="472"/>
      <c r="I390" s="472"/>
      <c r="J390" s="472"/>
      <c r="K390" s="472"/>
      <c r="L390" s="472"/>
      <c r="M390" s="472"/>
      <c r="N390" s="472"/>
      <c r="O390" s="472"/>
      <c r="P390" s="472"/>
      <c r="Q390" s="472"/>
      <c r="R390" s="472"/>
      <c r="S390" s="472"/>
      <c r="T390" s="472"/>
      <c r="U390" s="472"/>
      <c r="V390" s="472"/>
      <c r="W390" s="472"/>
      <c r="X390" s="472"/>
      <c r="Y390" s="472"/>
      <c r="Z390" s="472"/>
      <c r="AA390" s="472"/>
      <c r="AB390" s="473"/>
      <c r="AC390" s="146"/>
      <c r="AD390" s="4"/>
      <c r="AE390" s="266" t="str">
        <f>IF(AD390=1,"Ja",IF(AD390=2,"Nein",""))</f>
        <v/>
      </c>
      <c r="AF390" s="267">
        <v>1</v>
      </c>
      <c r="AG390" s="267"/>
      <c r="AH390" s="267"/>
    </row>
    <row r="391" spans="1:34" ht="17.25" customHeight="1" x14ac:dyDescent="0.25">
      <c r="A391" s="471" t="s">
        <v>45</v>
      </c>
      <c r="B391" s="472"/>
      <c r="C391" s="472"/>
      <c r="D391" s="472"/>
      <c r="E391" s="472"/>
      <c r="F391" s="472"/>
      <c r="G391" s="472"/>
      <c r="H391" s="472"/>
      <c r="I391" s="472"/>
      <c r="J391" s="472"/>
      <c r="K391" s="472"/>
      <c r="L391" s="472"/>
      <c r="M391" s="472"/>
      <c r="N391" s="472"/>
      <c r="O391" s="472"/>
      <c r="P391" s="472"/>
      <c r="Q391" s="472"/>
      <c r="R391" s="472"/>
      <c r="S391" s="472"/>
      <c r="T391" s="472"/>
      <c r="U391" s="472"/>
      <c r="V391" s="472"/>
      <c r="W391" s="472"/>
      <c r="X391" s="472"/>
      <c r="Y391" s="472"/>
      <c r="Z391" s="472"/>
      <c r="AA391" s="472"/>
      <c r="AB391" s="473"/>
      <c r="AC391" s="146"/>
      <c r="AF391" s="267">
        <v>0</v>
      </c>
      <c r="AG391" s="267"/>
      <c r="AH391" s="267"/>
    </row>
    <row r="392" spans="1:34" x14ac:dyDescent="0.25">
      <c r="AF392" s="267"/>
      <c r="AG392" s="267"/>
      <c r="AH392" s="267"/>
    </row>
    <row r="393" spans="1:34" ht="53.25" customHeight="1" x14ac:dyDescent="0.25">
      <c r="A393" s="440" t="s">
        <v>1</v>
      </c>
      <c r="B393" s="441"/>
      <c r="C393" s="441"/>
      <c r="D393" s="411" t="s">
        <v>133</v>
      </c>
      <c r="E393" s="411"/>
      <c r="F393" s="411"/>
      <c r="G393" s="411"/>
      <c r="H393" s="411"/>
      <c r="I393" s="411"/>
      <c r="J393" s="411"/>
      <c r="K393" s="411"/>
      <c r="L393" s="411"/>
      <c r="M393" s="411"/>
      <c r="N393" s="411"/>
      <c r="O393" s="411"/>
      <c r="P393" s="411"/>
      <c r="Q393" s="411"/>
      <c r="R393" s="411"/>
      <c r="S393" s="411"/>
      <c r="T393" s="411"/>
      <c r="U393" s="411"/>
      <c r="V393" s="411"/>
      <c r="W393" s="411"/>
      <c r="X393" s="411"/>
      <c r="Y393" s="411"/>
      <c r="Z393" s="411"/>
      <c r="AA393" s="411"/>
      <c r="AB393" s="411"/>
      <c r="AC393" s="412"/>
      <c r="AF393" s="267"/>
      <c r="AG393" s="267"/>
      <c r="AH393" s="267"/>
    </row>
    <row r="394" spans="1:34" x14ac:dyDescent="0.25">
      <c r="AF394" s="267"/>
      <c r="AG394" s="267"/>
      <c r="AH394" s="267"/>
    </row>
    <row r="395" spans="1:34" ht="38.25" customHeight="1" x14ac:dyDescent="0.25">
      <c r="A395" s="544" t="s">
        <v>91</v>
      </c>
      <c r="B395" s="389"/>
      <c r="C395" s="389"/>
      <c r="D395" s="389"/>
      <c r="E395" s="389"/>
      <c r="F395" s="389"/>
      <c r="G395" s="389"/>
      <c r="H395" s="389"/>
      <c r="I395" s="389"/>
      <c r="J395" s="389"/>
      <c r="K395" s="389"/>
      <c r="L395" s="389"/>
      <c r="M395" s="389"/>
      <c r="N395" s="389"/>
      <c r="O395" s="389"/>
      <c r="P395" s="389"/>
      <c r="Q395" s="389"/>
      <c r="R395" s="389"/>
      <c r="S395" s="389"/>
      <c r="T395" s="389"/>
      <c r="U395" s="389"/>
      <c r="V395" s="389"/>
      <c r="W395" s="389"/>
      <c r="X395" s="389"/>
      <c r="Y395" s="389"/>
      <c r="Z395" s="389"/>
      <c r="AA395" s="389"/>
      <c r="AB395" s="389"/>
      <c r="AC395" s="389"/>
      <c r="AF395" s="267"/>
      <c r="AG395" s="267"/>
      <c r="AH395" s="267"/>
    </row>
    <row r="396" spans="1:34" ht="93" customHeight="1" x14ac:dyDescent="0.25">
      <c r="A396" s="421" t="s">
        <v>132</v>
      </c>
      <c r="B396" s="389"/>
      <c r="C396" s="389"/>
      <c r="D396" s="389"/>
      <c r="E396" s="389"/>
      <c r="F396" s="389"/>
      <c r="G396" s="389"/>
      <c r="H396" s="389"/>
      <c r="I396" s="389"/>
      <c r="J396" s="389"/>
      <c r="K396" s="389"/>
      <c r="L396" s="389"/>
      <c r="M396" s="389"/>
      <c r="N396" s="389"/>
      <c r="O396" s="389"/>
      <c r="P396" s="389"/>
      <c r="Q396" s="389"/>
      <c r="R396" s="389"/>
      <c r="S396" s="389"/>
      <c r="T396" s="389"/>
      <c r="U396" s="389"/>
      <c r="V396" s="389"/>
      <c r="W396" s="389"/>
      <c r="X396" s="389"/>
      <c r="Y396" s="389"/>
      <c r="Z396" s="389"/>
      <c r="AA396" s="389"/>
      <c r="AB396" s="389"/>
      <c r="AC396" s="389"/>
      <c r="AF396" s="267"/>
      <c r="AG396" s="267"/>
      <c r="AH396" s="267"/>
    </row>
    <row r="397" spans="1:34" ht="18" customHeight="1" x14ac:dyDescent="0.25">
      <c r="A397" s="180"/>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F397" s="267"/>
      <c r="AG397" s="267"/>
      <c r="AH397" s="267"/>
    </row>
    <row r="398" spans="1:34" ht="48.75" customHeight="1" x14ac:dyDescent="0.25">
      <c r="A398" s="509" t="s">
        <v>92</v>
      </c>
      <c r="B398" s="510"/>
      <c r="C398" s="511"/>
      <c r="D398" s="512" t="s">
        <v>225</v>
      </c>
      <c r="E398" s="512"/>
      <c r="F398" s="512"/>
      <c r="G398" s="512"/>
      <c r="H398" s="512"/>
      <c r="I398" s="512"/>
      <c r="J398" s="512"/>
      <c r="K398" s="512"/>
      <c r="L398" s="512"/>
      <c r="M398" s="512"/>
      <c r="N398" s="512"/>
      <c r="O398" s="512"/>
      <c r="P398" s="512"/>
      <c r="Q398" s="512"/>
      <c r="R398" s="512"/>
      <c r="S398" s="512"/>
      <c r="T398" s="512"/>
      <c r="U398" s="512"/>
      <c r="V398" s="512"/>
      <c r="W398" s="512"/>
      <c r="X398" s="512"/>
      <c r="Y398" s="512"/>
      <c r="Z398" s="512"/>
      <c r="AA398" s="512"/>
      <c r="AB398" s="513"/>
      <c r="AC398" s="181"/>
      <c r="AD398" s="280"/>
      <c r="AF398" s="266" t="str">
        <f>IF(AD398=FALSE,"","x")</f>
        <v/>
      </c>
      <c r="AG398" s="267"/>
      <c r="AH398" s="267"/>
    </row>
    <row r="399" spans="1:34" ht="17.25" customHeight="1" x14ac:dyDescent="0.25">
      <c r="A399" s="462" t="s">
        <v>93</v>
      </c>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463"/>
      <c r="AC399" s="464"/>
    </row>
    <row r="400" spans="1:34" ht="30" customHeight="1" x14ac:dyDescent="0.25">
      <c r="A400" s="384"/>
      <c r="B400" s="385"/>
      <c r="C400" s="385"/>
      <c r="D400" s="385"/>
      <c r="E400" s="385"/>
      <c r="F400" s="385"/>
      <c r="G400" s="385"/>
      <c r="H400" s="385"/>
      <c r="I400" s="385"/>
      <c r="J400" s="385"/>
      <c r="K400" s="385"/>
      <c r="L400" s="385"/>
      <c r="M400" s="385"/>
      <c r="N400" s="385"/>
      <c r="O400" s="385"/>
      <c r="P400" s="385"/>
      <c r="Q400" s="385"/>
      <c r="R400" s="385"/>
      <c r="S400" s="385"/>
      <c r="T400" s="385"/>
      <c r="U400" s="385"/>
      <c r="V400" s="385"/>
      <c r="W400" s="385"/>
      <c r="X400" s="385"/>
      <c r="Y400" s="385"/>
      <c r="Z400" s="385"/>
      <c r="AA400" s="385"/>
      <c r="AB400" s="385"/>
      <c r="AC400" s="386"/>
    </row>
    <row r="402" spans="1:34" ht="16.350000000000001" customHeight="1" x14ac:dyDescent="0.25">
      <c r="A402" s="476" t="s">
        <v>105</v>
      </c>
      <c r="B402" s="477"/>
      <c r="C402" s="478"/>
      <c r="D402" s="463" t="s">
        <v>117</v>
      </c>
      <c r="E402" s="463"/>
      <c r="F402" s="463"/>
      <c r="G402" s="463"/>
      <c r="H402" s="463"/>
      <c r="I402" s="463"/>
      <c r="J402" s="463"/>
      <c r="K402" s="463"/>
      <c r="L402" s="463"/>
      <c r="M402" s="463"/>
      <c r="N402" s="463"/>
      <c r="O402" s="463"/>
      <c r="P402" s="463"/>
      <c r="Q402" s="463"/>
      <c r="R402" s="463"/>
      <c r="S402" s="463"/>
      <c r="T402" s="463"/>
      <c r="U402" s="463"/>
      <c r="V402" s="463"/>
      <c r="W402" s="463"/>
      <c r="X402" s="463"/>
      <c r="Y402" s="463"/>
      <c r="Z402" s="463"/>
      <c r="AA402" s="463"/>
      <c r="AB402" s="464"/>
      <c r="AC402" s="182"/>
      <c r="AD402" s="195"/>
      <c r="AF402" s="266" t="str">
        <f>IF(AD402=FALSE,"","x")</f>
        <v/>
      </c>
      <c r="AG402" s="267"/>
      <c r="AH402" s="267"/>
    </row>
    <row r="403" spans="1:34" ht="16.350000000000001" customHeight="1" x14ac:dyDescent="0.25">
      <c r="A403" s="462" t="s">
        <v>93</v>
      </c>
      <c r="B403" s="463"/>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c r="AA403" s="463"/>
      <c r="AB403" s="463"/>
      <c r="AC403" s="464"/>
      <c r="AF403" s="267"/>
      <c r="AG403" s="267"/>
      <c r="AH403" s="267"/>
    </row>
    <row r="404" spans="1:34" ht="30" customHeight="1" x14ac:dyDescent="0.25">
      <c r="A404" s="384"/>
      <c r="B404" s="385"/>
      <c r="C404" s="385"/>
      <c r="D404" s="385"/>
      <c r="E404" s="385"/>
      <c r="F404" s="385"/>
      <c r="G404" s="385"/>
      <c r="H404" s="385"/>
      <c r="I404" s="385"/>
      <c r="J404" s="385"/>
      <c r="K404" s="385"/>
      <c r="L404" s="385"/>
      <c r="M404" s="385"/>
      <c r="N404" s="385"/>
      <c r="O404" s="385"/>
      <c r="P404" s="385"/>
      <c r="Q404" s="385"/>
      <c r="R404" s="385"/>
      <c r="S404" s="385"/>
      <c r="T404" s="385"/>
      <c r="U404" s="385"/>
      <c r="V404" s="385"/>
      <c r="W404" s="385"/>
      <c r="X404" s="385"/>
      <c r="Y404" s="385"/>
      <c r="Z404" s="385"/>
      <c r="AA404" s="385"/>
      <c r="AB404" s="385"/>
      <c r="AC404" s="386"/>
      <c r="AG404" s="267"/>
      <c r="AH404" s="267"/>
    </row>
    <row r="405" spans="1:34" ht="16.350000000000001" hidden="1" customHeight="1" x14ac:dyDescent="0.2">
      <c r="A405" s="183"/>
      <c r="B405" s="184"/>
      <c r="C405" s="184"/>
      <c r="D405" s="184"/>
      <c r="E405" s="184"/>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6"/>
      <c r="AG405" s="267"/>
      <c r="AH405" s="267"/>
    </row>
    <row r="406" spans="1:34" ht="16.350000000000001" hidden="1" customHeight="1" x14ac:dyDescent="0.2">
      <c r="A406" s="187"/>
      <c r="B406" s="187"/>
      <c r="C406" s="187"/>
      <c r="D406" s="187"/>
      <c r="E406" s="187"/>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88"/>
      <c r="AG406" s="267"/>
      <c r="AH406" s="267"/>
    </row>
    <row r="407" spans="1:34" ht="16.350000000000001" hidden="1" customHeight="1" x14ac:dyDescent="0.2">
      <c r="A407" s="187"/>
      <c r="B407" s="187"/>
      <c r="C407" s="187"/>
      <c r="D407" s="187"/>
      <c r="E407" s="187"/>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88"/>
      <c r="AG407" s="267"/>
      <c r="AH407" s="267"/>
    </row>
    <row r="408" spans="1:34" ht="16.350000000000001" hidden="1" customHeight="1" x14ac:dyDescent="0.2">
      <c r="A408" s="187"/>
      <c r="B408" s="187"/>
      <c r="C408" s="187"/>
      <c r="D408" s="187"/>
      <c r="E408" s="187"/>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88"/>
      <c r="AG408" s="267"/>
      <c r="AH408" s="267"/>
    </row>
    <row r="409" spans="1:34" ht="16.350000000000001" hidden="1" customHeight="1" x14ac:dyDescent="0.2">
      <c r="A409" s="187"/>
      <c r="B409" s="187"/>
      <c r="C409" s="187"/>
      <c r="D409" s="187"/>
      <c r="E409" s="187"/>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88"/>
      <c r="AG409" s="267"/>
      <c r="AH409" s="267"/>
    </row>
    <row r="410" spans="1:34" ht="16.350000000000001" hidden="1" customHeight="1" x14ac:dyDescent="0.2">
      <c r="A410" s="187"/>
      <c r="B410" s="187"/>
      <c r="C410" s="187"/>
      <c r="D410" s="187"/>
      <c r="E410" s="187"/>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88"/>
      <c r="AG410" s="267"/>
      <c r="AH410" s="267"/>
    </row>
    <row r="411" spans="1:34" ht="16.350000000000001" hidden="1" customHeight="1" x14ac:dyDescent="0.2">
      <c r="A411" s="187"/>
      <c r="B411" s="187"/>
      <c r="C411" s="187"/>
      <c r="D411" s="187"/>
      <c r="E411" s="187"/>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88"/>
      <c r="AG411" s="267"/>
      <c r="AH411" s="267"/>
    </row>
    <row r="412" spans="1:34" ht="16.350000000000001" customHeight="1" x14ac:dyDescent="0.25">
      <c r="A412" s="187"/>
      <c r="B412" s="187"/>
      <c r="C412" s="187"/>
      <c r="D412" s="187"/>
      <c r="E412" s="187"/>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88"/>
      <c r="AG412" s="267"/>
      <c r="AH412" s="267"/>
    </row>
    <row r="413" spans="1:34" ht="16.350000000000001" customHeight="1" x14ac:dyDescent="0.25">
      <c r="A413" s="476" t="s">
        <v>55</v>
      </c>
      <c r="B413" s="477"/>
      <c r="C413" s="478"/>
      <c r="D413" s="463" t="s">
        <v>58</v>
      </c>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4"/>
      <c r="AC413" s="182"/>
      <c r="AD413" s="195"/>
      <c r="AF413" s="266" t="str">
        <f>IF(AD413=FALSE,"","x")</f>
        <v/>
      </c>
      <c r="AG413" s="267"/>
      <c r="AH413" s="267"/>
    </row>
    <row r="414" spans="1:34" ht="16.350000000000001" customHeight="1" x14ac:dyDescent="0.25">
      <c r="A414" s="462" t="s">
        <v>93</v>
      </c>
      <c r="B414" s="463"/>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4"/>
      <c r="AG414" s="267"/>
      <c r="AH414" s="267"/>
    </row>
    <row r="415" spans="1:34" ht="30" customHeight="1" x14ac:dyDescent="0.25">
      <c r="A415" s="384"/>
      <c r="B415" s="385"/>
      <c r="C415" s="385"/>
      <c r="D415" s="385"/>
      <c r="E415" s="385"/>
      <c r="F415" s="385"/>
      <c r="G415" s="385"/>
      <c r="H415" s="385"/>
      <c r="I415" s="385"/>
      <c r="J415" s="385"/>
      <c r="K415" s="385"/>
      <c r="L415" s="385"/>
      <c r="M415" s="385"/>
      <c r="N415" s="385"/>
      <c r="O415" s="385"/>
      <c r="P415" s="385"/>
      <c r="Q415" s="385"/>
      <c r="R415" s="385"/>
      <c r="S415" s="385"/>
      <c r="T415" s="385"/>
      <c r="U415" s="385"/>
      <c r="V415" s="385"/>
      <c r="W415" s="385"/>
      <c r="X415" s="385"/>
      <c r="Y415" s="385"/>
      <c r="Z415" s="385"/>
      <c r="AA415" s="385"/>
      <c r="AB415" s="385"/>
      <c r="AC415" s="386"/>
      <c r="AG415" s="267"/>
      <c r="AH415" s="267"/>
    </row>
    <row r="416" spans="1:34" ht="77.25" customHeight="1" x14ac:dyDescent="0.25">
      <c r="A416" s="545" t="s">
        <v>118</v>
      </c>
      <c r="B416" s="546"/>
      <c r="C416" s="546"/>
      <c r="D416" s="546"/>
      <c r="E416" s="546"/>
      <c r="F416" s="546"/>
      <c r="G416" s="546"/>
      <c r="H416" s="546"/>
      <c r="I416" s="546"/>
      <c r="J416" s="546"/>
      <c r="K416" s="546"/>
      <c r="L416" s="546"/>
      <c r="M416" s="546"/>
      <c r="N416" s="546"/>
      <c r="O416" s="546"/>
      <c r="P416" s="546"/>
      <c r="Q416" s="546"/>
      <c r="R416" s="546"/>
      <c r="S416" s="546"/>
      <c r="T416" s="546"/>
      <c r="U416" s="546"/>
      <c r="V416" s="546"/>
      <c r="W416" s="546"/>
      <c r="X416" s="546"/>
      <c r="Y416" s="546"/>
      <c r="Z416" s="546"/>
      <c r="AA416" s="546"/>
      <c r="AB416" s="546"/>
      <c r="AC416" s="547"/>
      <c r="AG416" s="267"/>
      <c r="AH416" s="267"/>
    </row>
    <row r="417" spans="1:34" ht="15.75" customHeight="1" x14ac:dyDescent="0.25">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G417" s="267"/>
      <c r="AH417" s="267"/>
    </row>
    <row r="418" spans="1:34" ht="31.5" customHeight="1" x14ac:dyDescent="0.25">
      <c r="A418" s="476" t="s">
        <v>56</v>
      </c>
      <c r="B418" s="477"/>
      <c r="C418" s="478"/>
      <c r="D418" s="463" t="s">
        <v>119</v>
      </c>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4"/>
      <c r="AC418" s="182"/>
      <c r="AD418" s="195"/>
      <c r="AF418" s="266" t="str">
        <f>IF(AD418=FALSE,"","x")</f>
        <v/>
      </c>
      <c r="AG418" s="267"/>
      <c r="AH418" s="267"/>
    </row>
    <row r="419" spans="1:34" ht="16.350000000000001" customHeight="1" x14ac:dyDescent="0.25">
      <c r="A419" s="403" t="s">
        <v>93</v>
      </c>
      <c r="B419" s="403"/>
      <c r="C419" s="403"/>
      <c r="D419" s="403"/>
      <c r="E419" s="403"/>
      <c r="F419" s="403"/>
      <c r="G419" s="403"/>
      <c r="H419" s="403"/>
      <c r="I419" s="403"/>
      <c r="J419" s="403"/>
      <c r="K419" s="403"/>
      <c r="L419" s="403"/>
      <c r="M419" s="403"/>
      <c r="N419" s="403"/>
      <c r="O419" s="403"/>
      <c r="P419" s="403"/>
      <c r="Q419" s="403"/>
      <c r="R419" s="403"/>
      <c r="S419" s="403"/>
      <c r="T419" s="403"/>
      <c r="U419" s="403"/>
      <c r="V419" s="403"/>
      <c r="W419" s="403"/>
      <c r="X419" s="403"/>
      <c r="Y419" s="403"/>
      <c r="Z419" s="403"/>
      <c r="AA419" s="403"/>
      <c r="AB419" s="403"/>
      <c r="AC419" s="403"/>
      <c r="AG419" s="267"/>
      <c r="AH419" s="267"/>
    </row>
    <row r="420" spans="1:34" ht="30" customHeight="1" x14ac:dyDescent="0.25">
      <c r="A420" s="384"/>
      <c r="B420" s="385"/>
      <c r="C420" s="385"/>
      <c r="D420" s="385"/>
      <c r="E420" s="385"/>
      <c r="F420" s="385"/>
      <c r="G420" s="385"/>
      <c r="H420" s="385"/>
      <c r="I420" s="385"/>
      <c r="J420" s="385"/>
      <c r="K420" s="385"/>
      <c r="L420" s="385"/>
      <c r="M420" s="385"/>
      <c r="N420" s="385"/>
      <c r="O420" s="385"/>
      <c r="P420" s="385"/>
      <c r="Q420" s="385"/>
      <c r="R420" s="385"/>
      <c r="S420" s="385"/>
      <c r="T420" s="385"/>
      <c r="U420" s="385"/>
      <c r="V420" s="385"/>
      <c r="W420" s="385"/>
      <c r="X420" s="385"/>
      <c r="Y420" s="385"/>
      <c r="Z420" s="385"/>
      <c r="AA420" s="385"/>
      <c r="AB420" s="385"/>
      <c r="AC420" s="386"/>
      <c r="AG420" s="267"/>
      <c r="AH420" s="267"/>
    </row>
    <row r="421" spans="1:34" ht="16.350000000000001" customHeight="1" x14ac:dyDescent="0.25">
      <c r="A421" s="190"/>
      <c r="B421" s="190"/>
      <c r="C421" s="190"/>
      <c r="D421" s="190"/>
      <c r="E421" s="190"/>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c r="AB421" s="191"/>
      <c r="AC421" s="192"/>
      <c r="AG421" s="267"/>
      <c r="AH421" s="267"/>
    </row>
    <row r="422" spans="1:34" ht="33" customHeight="1" x14ac:dyDescent="0.25">
      <c r="A422" s="509" t="s">
        <v>57</v>
      </c>
      <c r="B422" s="510"/>
      <c r="C422" s="511"/>
      <c r="D422" s="463" t="s">
        <v>59</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4"/>
      <c r="AC422" s="182"/>
      <c r="AD422" s="4"/>
      <c r="AF422" s="266" t="str">
        <f>IF(AD422=FALSE,"","x")</f>
        <v/>
      </c>
      <c r="AG422" s="267"/>
      <c r="AH422" s="267"/>
    </row>
    <row r="423" spans="1:34" ht="16.350000000000001" customHeight="1" x14ac:dyDescent="0.25">
      <c r="A423" s="403" t="s">
        <v>93</v>
      </c>
      <c r="B423" s="403"/>
      <c r="C423" s="403"/>
      <c r="D423" s="403"/>
      <c r="E423" s="403"/>
      <c r="F423" s="403"/>
      <c r="G423" s="403"/>
      <c r="H423" s="403"/>
      <c r="I423" s="403"/>
      <c r="J423" s="403"/>
      <c r="K423" s="403"/>
      <c r="L423" s="403"/>
      <c r="M423" s="403"/>
      <c r="N423" s="403"/>
      <c r="O423" s="403"/>
      <c r="P423" s="403"/>
      <c r="Q423" s="403"/>
      <c r="R423" s="403"/>
      <c r="S423" s="403"/>
      <c r="T423" s="403"/>
      <c r="U423" s="403"/>
      <c r="V423" s="403"/>
      <c r="W423" s="403"/>
      <c r="X423" s="403"/>
      <c r="Y423" s="403"/>
      <c r="Z423" s="403"/>
      <c r="AA423" s="403"/>
      <c r="AB423" s="403"/>
      <c r="AC423" s="403"/>
      <c r="AF423" s="267"/>
      <c r="AG423" s="267"/>
      <c r="AH423" s="267"/>
    </row>
    <row r="424" spans="1:34" ht="30" customHeight="1" x14ac:dyDescent="0.25">
      <c r="A424" s="384"/>
      <c r="B424" s="385"/>
      <c r="C424" s="385"/>
      <c r="D424" s="385"/>
      <c r="E424" s="385"/>
      <c r="F424" s="385"/>
      <c r="G424" s="385"/>
      <c r="H424" s="385"/>
      <c r="I424" s="385"/>
      <c r="J424" s="385"/>
      <c r="K424" s="385"/>
      <c r="L424" s="385"/>
      <c r="M424" s="385"/>
      <c r="N424" s="385"/>
      <c r="O424" s="385"/>
      <c r="P424" s="385"/>
      <c r="Q424" s="385"/>
      <c r="R424" s="385"/>
      <c r="S424" s="385"/>
      <c r="T424" s="385"/>
      <c r="U424" s="385"/>
      <c r="V424" s="385"/>
      <c r="W424" s="385"/>
      <c r="X424" s="385"/>
      <c r="Y424" s="385"/>
      <c r="Z424" s="385"/>
      <c r="AA424" s="385"/>
      <c r="AB424" s="385"/>
      <c r="AC424" s="386"/>
      <c r="AF424" s="267"/>
      <c r="AG424" s="267"/>
      <c r="AH424" s="267"/>
    </row>
    <row r="425" spans="1:34" x14ac:dyDescent="0.25">
      <c r="AC425" s="124"/>
      <c r="AF425" s="267"/>
      <c r="AG425" s="267"/>
      <c r="AH425" s="267"/>
    </row>
    <row r="426" spans="1:34" x14ac:dyDescent="0.25">
      <c r="AF426" s="267"/>
      <c r="AG426" s="267"/>
      <c r="AH426" s="267"/>
    </row>
    <row r="427" spans="1:34" ht="23.25" customHeight="1" x14ac:dyDescent="0.25">
      <c r="A427" s="529" t="s">
        <v>60</v>
      </c>
      <c r="B427" s="529"/>
      <c r="C427" s="529"/>
      <c r="D427" s="529"/>
      <c r="E427" s="529"/>
      <c r="F427" s="529"/>
      <c r="G427" s="529"/>
      <c r="H427" s="529"/>
      <c r="I427" s="529"/>
      <c r="J427" s="529"/>
      <c r="K427" s="529"/>
      <c r="L427" s="529"/>
      <c r="M427" s="529"/>
      <c r="N427" s="529"/>
      <c r="O427" s="529"/>
      <c r="P427" s="529"/>
      <c r="Q427" s="529"/>
      <c r="R427" s="529"/>
      <c r="S427" s="529"/>
      <c r="T427" s="529"/>
      <c r="U427" s="529"/>
      <c r="V427" s="529"/>
      <c r="W427" s="529"/>
      <c r="X427" s="529"/>
      <c r="Y427" s="529"/>
      <c r="Z427" s="529"/>
      <c r="AA427" s="529"/>
      <c r="AB427" s="529"/>
      <c r="AC427" s="529"/>
      <c r="AF427" s="267"/>
      <c r="AG427" s="267"/>
      <c r="AH427" s="267"/>
    </row>
    <row r="428" spans="1:34" x14ac:dyDescent="0.25">
      <c r="AF428" s="267"/>
      <c r="AG428" s="267"/>
      <c r="AH428" s="267"/>
    </row>
    <row r="429" spans="1:34" ht="49.5" customHeight="1" x14ac:dyDescent="0.25">
      <c r="A429" s="517" t="s">
        <v>61</v>
      </c>
      <c r="B429" s="517"/>
      <c r="C429" s="517"/>
      <c r="D429" s="517"/>
      <c r="E429" s="517"/>
      <c r="F429" s="517"/>
      <c r="G429" s="517"/>
      <c r="H429" s="517"/>
      <c r="I429" s="517"/>
      <c r="J429" s="517"/>
      <c r="K429" s="517"/>
      <c r="L429" s="517"/>
      <c r="M429" s="517"/>
      <c r="N429" s="517"/>
      <c r="O429" s="517"/>
      <c r="P429" s="517"/>
      <c r="Q429" s="517"/>
      <c r="R429" s="517"/>
      <c r="S429" s="517"/>
      <c r="T429" s="517"/>
      <c r="U429" s="517"/>
      <c r="V429" s="517"/>
      <c r="W429" s="517"/>
      <c r="X429" s="517"/>
      <c r="Y429" s="517"/>
      <c r="Z429" s="517"/>
      <c r="AA429" s="517"/>
      <c r="AB429" s="517"/>
      <c r="AC429" s="517"/>
      <c r="AF429" s="267"/>
      <c r="AG429" s="267"/>
      <c r="AH429" s="267"/>
    </row>
    <row r="430" spans="1:34" x14ac:dyDescent="0.25">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F430" s="267"/>
      <c r="AG430" s="267"/>
      <c r="AH430" s="267"/>
    </row>
    <row r="431" spans="1:34" ht="16.350000000000001" customHeight="1" x14ac:dyDescent="0.25">
      <c r="A431" s="471" t="s">
        <v>46</v>
      </c>
      <c r="B431" s="472"/>
      <c r="C431" s="472"/>
      <c r="D431" s="472"/>
      <c r="E431" s="472"/>
      <c r="F431" s="472"/>
      <c r="G431" s="472"/>
      <c r="H431" s="472"/>
      <c r="I431" s="472"/>
      <c r="J431" s="472"/>
      <c r="K431" s="472"/>
      <c r="L431" s="472"/>
      <c r="M431" s="472"/>
      <c r="N431" s="472"/>
      <c r="O431" s="472"/>
      <c r="P431" s="472"/>
      <c r="Q431" s="472"/>
      <c r="R431" s="472"/>
      <c r="S431" s="472"/>
      <c r="T431" s="472"/>
      <c r="U431" s="472"/>
      <c r="V431" s="472"/>
      <c r="W431" s="472"/>
      <c r="X431" s="472"/>
      <c r="Y431" s="472"/>
      <c r="Z431" s="472"/>
      <c r="AA431" s="472"/>
      <c r="AB431" s="473"/>
      <c r="AC431" s="146"/>
      <c r="AD431" s="4"/>
      <c r="AF431" s="266" t="str">
        <f>IF(AD431=1,"Ja",IF(AD431=2,"Nein",""))</f>
        <v/>
      </c>
      <c r="AG431" s="267"/>
      <c r="AH431" s="267"/>
    </row>
    <row r="432" spans="1:34" x14ac:dyDescent="0.25">
      <c r="A432" s="550" t="s">
        <v>45</v>
      </c>
      <c r="B432" s="550"/>
      <c r="C432" s="550"/>
      <c r="D432" s="550"/>
      <c r="E432" s="550"/>
      <c r="F432" s="550"/>
      <c r="G432" s="550"/>
      <c r="H432" s="550"/>
      <c r="I432" s="550"/>
      <c r="J432" s="550"/>
      <c r="K432" s="550"/>
      <c r="L432" s="550"/>
      <c r="M432" s="550"/>
      <c r="N432" s="550"/>
      <c r="O432" s="550"/>
      <c r="P432" s="550"/>
      <c r="Q432" s="550"/>
      <c r="R432" s="550"/>
      <c r="S432" s="550"/>
      <c r="T432" s="550"/>
      <c r="U432" s="550"/>
      <c r="V432" s="550"/>
      <c r="W432" s="550"/>
      <c r="X432" s="550"/>
      <c r="Y432" s="550"/>
      <c r="Z432" s="550"/>
      <c r="AA432" s="550"/>
      <c r="AB432" s="550"/>
      <c r="AC432" s="361"/>
      <c r="AD432" s="359"/>
    </row>
    <row r="433" spans="1:34" x14ac:dyDescent="0.25">
      <c r="AF433" s="267"/>
      <c r="AG433" s="267"/>
      <c r="AH433" s="267"/>
    </row>
    <row r="434" spans="1:34" ht="46.5" customHeight="1" x14ac:dyDescent="0.25">
      <c r="A434" s="440" t="s">
        <v>1</v>
      </c>
      <c r="B434" s="441"/>
      <c r="C434" s="441"/>
      <c r="D434" s="411" t="s">
        <v>90</v>
      </c>
      <c r="E434" s="411"/>
      <c r="F434" s="411"/>
      <c r="G434" s="411"/>
      <c r="H434" s="411"/>
      <c r="I434" s="411"/>
      <c r="J434" s="411"/>
      <c r="K434" s="411"/>
      <c r="L434" s="411"/>
      <c r="M434" s="411"/>
      <c r="N434" s="411"/>
      <c r="O434" s="411"/>
      <c r="P434" s="411"/>
      <c r="Q434" s="411"/>
      <c r="R434" s="411"/>
      <c r="S434" s="411"/>
      <c r="T434" s="411"/>
      <c r="U434" s="411"/>
      <c r="V434" s="411"/>
      <c r="W434" s="411"/>
      <c r="X434" s="411"/>
      <c r="Y434" s="411"/>
      <c r="Z434" s="411"/>
      <c r="AA434" s="411"/>
      <c r="AB434" s="411"/>
      <c r="AC434" s="412"/>
      <c r="AF434" s="267"/>
      <c r="AG434" s="267"/>
      <c r="AH434" s="267"/>
    </row>
    <row r="435" spans="1:34" x14ac:dyDescent="0.25">
      <c r="AF435" s="267"/>
      <c r="AG435" s="267"/>
      <c r="AH435" s="267"/>
    </row>
    <row r="436" spans="1:34" ht="33.75" customHeight="1" x14ac:dyDescent="0.25">
      <c r="A436" s="544" t="s">
        <v>91</v>
      </c>
      <c r="B436" s="389"/>
      <c r="C436" s="389"/>
      <c r="D436" s="389"/>
      <c r="E436" s="389"/>
      <c r="F436" s="389"/>
      <c r="G436" s="389"/>
      <c r="H436" s="389"/>
      <c r="I436" s="389"/>
      <c r="J436" s="389"/>
      <c r="K436" s="389"/>
      <c r="L436" s="389"/>
      <c r="M436" s="389"/>
      <c r="N436" s="389"/>
      <c r="O436" s="389"/>
      <c r="P436" s="389"/>
      <c r="Q436" s="389"/>
      <c r="R436" s="389"/>
      <c r="S436" s="389"/>
      <c r="T436" s="389"/>
      <c r="U436" s="389"/>
      <c r="V436" s="389"/>
      <c r="W436" s="389"/>
      <c r="X436" s="389"/>
      <c r="Y436" s="389"/>
      <c r="Z436" s="389"/>
      <c r="AA436" s="389"/>
      <c r="AB436" s="389"/>
      <c r="AC436" s="389"/>
      <c r="AF436" s="267"/>
      <c r="AG436" s="267"/>
      <c r="AH436" s="267"/>
    </row>
    <row r="437" spans="1:34" ht="74.25" customHeight="1" x14ac:dyDescent="0.25">
      <c r="A437" s="421" t="s">
        <v>134</v>
      </c>
      <c r="B437" s="389"/>
      <c r="C437" s="389"/>
      <c r="D437" s="389"/>
      <c r="E437" s="389"/>
      <c r="F437" s="389"/>
      <c r="G437" s="389"/>
      <c r="H437" s="389"/>
      <c r="I437" s="389"/>
      <c r="J437" s="389"/>
      <c r="K437" s="389"/>
      <c r="L437" s="389"/>
      <c r="M437" s="389"/>
      <c r="N437" s="389"/>
      <c r="O437" s="389"/>
      <c r="P437" s="389"/>
      <c r="Q437" s="389"/>
      <c r="R437" s="389"/>
      <c r="S437" s="389"/>
      <c r="T437" s="389"/>
      <c r="U437" s="389"/>
      <c r="V437" s="389"/>
      <c r="W437" s="389"/>
      <c r="X437" s="389"/>
      <c r="Y437" s="389"/>
      <c r="Z437" s="389"/>
      <c r="AA437" s="389"/>
      <c r="AB437" s="389"/>
      <c r="AC437" s="389"/>
      <c r="AF437" s="267"/>
      <c r="AG437" s="267"/>
      <c r="AH437" s="267"/>
    </row>
    <row r="438" spans="1:34" ht="21" customHeight="1" x14ac:dyDescent="0.25">
      <c r="A438" s="158"/>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F438" s="267"/>
      <c r="AG438" s="267"/>
      <c r="AH438" s="267"/>
    </row>
    <row r="439" spans="1:34" ht="45" customHeight="1" x14ac:dyDescent="0.25">
      <c r="A439" s="509" t="s">
        <v>94</v>
      </c>
      <c r="B439" s="510"/>
      <c r="C439" s="511"/>
      <c r="D439" s="512" t="s">
        <v>226</v>
      </c>
      <c r="E439" s="512"/>
      <c r="F439" s="512"/>
      <c r="G439" s="512"/>
      <c r="H439" s="512"/>
      <c r="I439" s="512"/>
      <c r="J439" s="512"/>
      <c r="K439" s="512"/>
      <c r="L439" s="512"/>
      <c r="M439" s="512"/>
      <c r="N439" s="512"/>
      <c r="O439" s="512"/>
      <c r="P439" s="512"/>
      <c r="Q439" s="512"/>
      <c r="R439" s="512"/>
      <c r="S439" s="512"/>
      <c r="T439" s="512"/>
      <c r="U439" s="512"/>
      <c r="V439" s="512"/>
      <c r="W439" s="512"/>
      <c r="X439" s="512"/>
      <c r="Y439" s="512"/>
      <c r="Z439" s="512"/>
      <c r="AA439" s="512"/>
      <c r="AB439" s="513"/>
      <c r="AC439" s="182"/>
      <c r="AD439" s="4"/>
      <c r="AF439" s="266" t="str">
        <f>IF(AD439=FALSE,"","x")</f>
        <v/>
      </c>
      <c r="AG439" s="267"/>
      <c r="AH439" s="267"/>
    </row>
    <row r="440" spans="1:34" x14ac:dyDescent="0.25">
      <c r="A440" s="462" t="s">
        <v>93</v>
      </c>
      <c r="B440" s="463"/>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4"/>
      <c r="AF440" s="267"/>
      <c r="AG440" s="267"/>
      <c r="AH440" s="267"/>
    </row>
    <row r="441" spans="1:34" ht="30" customHeight="1" x14ac:dyDescent="0.25">
      <c r="A441" s="384"/>
      <c r="B441" s="385"/>
      <c r="C441" s="385"/>
      <c r="D441" s="385"/>
      <c r="E441" s="385"/>
      <c r="F441" s="385"/>
      <c r="G441" s="385"/>
      <c r="H441" s="385"/>
      <c r="I441" s="385"/>
      <c r="J441" s="385"/>
      <c r="K441" s="385"/>
      <c r="L441" s="385"/>
      <c r="M441" s="385"/>
      <c r="N441" s="385"/>
      <c r="O441" s="385"/>
      <c r="P441" s="385"/>
      <c r="Q441" s="385"/>
      <c r="R441" s="385"/>
      <c r="S441" s="385"/>
      <c r="T441" s="385"/>
      <c r="U441" s="385"/>
      <c r="V441" s="385"/>
      <c r="W441" s="385"/>
      <c r="X441" s="385"/>
      <c r="Y441" s="385"/>
      <c r="Z441" s="385"/>
      <c r="AA441" s="385"/>
      <c r="AB441" s="385"/>
      <c r="AC441" s="386"/>
      <c r="AF441" s="267"/>
      <c r="AG441" s="267"/>
      <c r="AH441" s="267"/>
    </row>
    <row r="442" spans="1:34" x14ac:dyDescent="0.25">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F442" s="267"/>
      <c r="AG442" s="267"/>
      <c r="AH442" s="267"/>
    </row>
    <row r="443" spans="1:34" ht="63" customHeight="1" x14ac:dyDescent="0.25">
      <c r="A443" s="509" t="s">
        <v>106</v>
      </c>
      <c r="B443" s="510"/>
      <c r="C443" s="511"/>
      <c r="D443" s="463" t="s">
        <v>116</v>
      </c>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4"/>
      <c r="AC443" s="182"/>
      <c r="AD443" s="4"/>
      <c r="AF443" s="266" t="str">
        <f>IF(AD443=FALSE,"","x")</f>
        <v/>
      </c>
      <c r="AG443" s="267"/>
      <c r="AH443" s="267"/>
    </row>
    <row r="444" spans="1:34" x14ac:dyDescent="0.25">
      <c r="A444" s="462" t="s">
        <v>93</v>
      </c>
      <c r="B444" s="463"/>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4"/>
      <c r="AG444" s="267"/>
      <c r="AH444" s="267"/>
    </row>
    <row r="445" spans="1:34" ht="30" customHeight="1" x14ac:dyDescent="0.25">
      <c r="A445" s="384"/>
      <c r="B445" s="385"/>
      <c r="C445" s="385"/>
      <c r="D445" s="385"/>
      <c r="E445" s="385"/>
      <c r="F445" s="385"/>
      <c r="G445" s="385"/>
      <c r="H445" s="385"/>
      <c r="I445" s="385"/>
      <c r="J445" s="385"/>
      <c r="K445" s="385"/>
      <c r="L445" s="385"/>
      <c r="M445" s="385"/>
      <c r="N445" s="385"/>
      <c r="O445" s="385"/>
      <c r="P445" s="385"/>
      <c r="Q445" s="385"/>
      <c r="R445" s="385"/>
      <c r="S445" s="385"/>
      <c r="T445" s="385"/>
      <c r="U445" s="385"/>
      <c r="V445" s="385"/>
      <c r="W445" s="385"/>
      <c r="X445" s="385"/>
      <c r="Y445" s="385"/>
      <c r="Z445" s="385"/>
      <c r="AA445" s="385"/>
      <c r="AB445" s="385"/>
      <c r="AC445" s="386"/>
      <c r="AG445" s="267"/>
      <c r="AH445" s="267"/>
    </row>
    <row r="446" spans="1:34" ht="15" customHeight="1" x14ac:dyDescent="0.25">
      <c r="A446" s="148"/>
      <c r="B446" s="148"/>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G446" s="267"/>
      <c r="AH446" s="267"/>
    </row>
    <row r="447" spans="1:34" ht="78.75" customHeight="1" x14ac:dyDescent="0.25">
      <c r="A447" s="509" t="s">
        <v>95</v>
      </c>
      <c r="B447" s="510"/>
      <c r="C447" s="511"/>
      <c r="D447" s="512" t="s">
        <v>234</v>
      </c>
      <c r="E447" s="512"/>
      <c r="F447" s="512"/>
      <c r="G447" s="512"/>
      <c r="H447" s="512"/>
      <c r="I447" s="512"/>
      <c r="J447" s="512"/>
      <c r="K447" s="512"/>
      <c r="L447" s="512"/>
      <c r="M447" s="512"/>
      <c r="N447" s="512"/>
      <c r="O447" s="512"/>
      <c r="P447" s="512"/>
      <c r="Q447" s="512"/>
      <c r="R447" s="512"/>
      <c r="S447" s="512"/>
      <c r="T447" s="512"/>
      <c r="U447" s="512"/>
      <c r="V447" s="512"/>
      <c r="W447" s="512"/>
      <c r="X447" s="512"/>
      <c r="Y447" s="512"/>
      <c r="Z447" s="512"/>
      <c r="AA447" s="512"/>
      <c r="AB447" s="513"/>
      <c r="AC447" s="182"/>
      <c r="AD447" s="4"/>
      <c r="AF447" s="266" t="str">
        <f>IF(AD447=FALSE,"","x")</f>
        <v/>
      </c>
      <c r="AG447" s="267"/>
      <c r="AH447" s="267"/>
    </row>
    <row r="448" spans="1:34" x14ac:dyDescent="0.25">
      <c r="A448" s="462" t="s">
        <v>93</v>
      </c>
      <c r="B448" s="463"/>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4"/>
      <c r="AG448" s="267"/>
      <c r="AH448" s="267"/>
    </row>
    <row r="449" spans="1:34" ht="30" customHeight="1" x14ac:dyDescent="0.25">
      <c r="A449" s="384"/>
      <c r="B449" s="385"/>
      <c r="C449" s="385"/>
      <c r="D449" s="385"/>
      <c r="E449" s="385"/>
      <c r="F449" s="385"/>
      <c r="G449" s="385"/>
      <c r="H449" s="385"/>
      <c r="I449" s="385"/>
      <c r="J449" s="385"/>
      <c r="K449" s="385"/>
      <c r="L449" s="385"/>
      <c r="M449" s="385"/>
      <c r="N449" s="385"/>
      <c r="O449" s="385"/>
      <c r="P449" s="385"/>
      <c r="Q449" s="385"/>
      <c r="R449" s="385"/>
      <c r="S449" s="385"/>
      <c r="T449" s="385"/>
      <c r="U449" s="385"/>
      <c r="V449" s="385"/>
      <c r="W449" s="385"/>
      <c r="X449" s="385"/>
      <c r="Y449" s="385"/>
      <c r="Z449" s="385"/>
      <c r="AA449" s="385"/>
      <c r="AB449" s="385"/>
      <c r="AC449" s="386"/>
      <c r="AG449" s="267"/>
      <c r="AH449" s="267"/>
    </row>
    <row r="450" spans="1:34" x14ac:dyDescent="0.25">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G450" s="267"/>
      <c r="AH450" s="267"/>
    </row>
    <row r="451" spans="1:34" ht="21" customHeight="1" x14ac:dyDescent="0.25">
      <c r="A451" s="509" t="s">
        <v>62</v>
      </c>
      <c r="B451" s="510"/>
      <c r="C451" s="510"/>
      <c r="D451" s="462" t="s">
        <v>68</v>
      </c>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4"/>
      <c r="AC451" s="182"/>
      <c r="AD451" s="4" t="b">
        <v>0</v>
      </c>
      <c r="AF451" s="266" t="str">
        <f>IF(AD451=FALSE,"","x")</f>
        <v/>
      </c>
      <c r="AG451" s="267"/>
      <c r="AH451" s="267"/>
    </row>
    <row r="452" spans="1:34" x14ac:dyDescent="0.25">
      <c r="A452" s="462" t="s">
        <v>93</v>
      </c>
      <c r="B452" s="463"/>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4"/>
      <c r="AG452" s="267"/>
      <c r="AH452" s="267"/>
    </row>
    <row r="453" spans="1:34" ht="30" customHeight="1" x14ac:dyDescent="0.25">
      <c r="A453" s="384"/>
      <c r="B453" s="385"/>
      <c r="C453" s="385"/>
      <c r="D453" s="385"/>
      <c r="E453" s="385"/>
      <c r="F453" s="385"/>
      <c r="G453" s="385"/>
      <c r="H453" s="385"/>
      <c r="I453" s="385"/>
      <c r="J453" s="385"/>
      <c r="K453" s="385"/>
      <c r="L453" s="385"/>
      <c r="M453" s="385"/>
      <c r="N453" s="385"/>
      <c r="O453" s="385"/>
      <c r="P453" s="385"/>
      <c r="Q453" s="385"/>
      <c r="R453" s="385"/>
      <c r="S453" s="385"/>
      <c r="T453" s="385"/>
      <c r="U453" s="385"/>
      <c r="V453" s="385"/>
      <c r="W453" s="385"/>
      <c r="X453" s="385"/>
      <c r="Y453" s="385"/>
      <c r="Z453" s="385"/>
      <c r="AA453" s="385"/>
      <c r="AB453" s="385"/>
      <c r="AC453" s="386"/>
      <c r="AG453" s="267"/>
      <c r="AH453" s="267"/>
    </row>
    <row r="455" spans="1:34" ht="15" customHeight="1" x14ac:dyDescent="0.25">
      <c r="A455" s="509" t="s">
        <v>63</v>
      </c>
      <c r="B455" s="510"/>
      <c r="C455" s="510"/>
      <c r="D455" s="462" t="s">
        <v>69</v>
      </c>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4"/>
      <c r="AC455" s="182"/>
      <c r="AD455" s="4"/>
      <c r="AF455" s="266" t="str">
        <f>IF(AD455=FALSE,"","x")</f>
        <v/>
      </c>
    </row>
    <row r="456" spans="1:34" x14ac:dyDescent="0.25">
      <c r="A456" s="462" t="s">
        <v>93</v>
      </c>
      <c r="B456" s="463"/>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4"/>
    </row>
    <row r="457" spans="1:34" ht="30" customHeight="1" x14ac:dyDescent="0.25">
      <c r="A457" s="384"/>
      <c r="B457" s="385"/>
      <c r="C457" s="385"/>
      <c r="D457" s="385"/>
      <c r="E457" s="385"/>
      <c r="F457" s="385"/>
      <c r="G457" s="385"/>
      <c r="H457" s="385"/>
      <c r="I457" s="385"/>
      <c r="J457" s="385"/>
      <c r="K457" s="385"/>
      <c r="L457" s="385"/>
      <c r="M457" s="385"/>
      <c r="N457" s="385"/>
      <c r="O457" s="385"/>
      <c r="P457" s="385"/>
      <c r="Q457" s="385"/>
      <c r="R457" s="385"/>
      <c r="S457" s="385"/>
      <c r="T457" s="385"/>
      <c r="U457" s="385"/>
      <c r="V457" s="385"/>
      <c r="W457" s="385"/>
      <c r="X457" s="385"/>
      <c r="Y457" s="385"/>
      <c r="Z457" s="385"/>
      <c r="AA457" s="385"/>
      <c r="AB457" s="385"/>
      <c r="AC457" s="386"/>
    </row>
    <row r="459" spans="1:34" ht="16.5" customHeight="1" x14ac:dyDescent="0.25">
      <c r="A459" s="509" t="s">
        <v>64</v>
      </c>
      <c r="B459" s="510"/>
      <c r="C459" s="510"/>
      <c r="D459" s="462" t="s">
        <v>70</v>
      </c>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4"/>
      <c r="AC459" s="182"/>
      <c r="AD459" s="4"/>
      <c r="AF459" s="266" t="str">
        <f>IF(AD459=FALSE,"","x")</f>
        <v/>
      </c>
    </row>
    <row r="460" spans="1:34" ht="16.5" customHeight="1" x14ac:dyDescent="0.25">
      <c r="A460" s="462" t="s">
        <v>93</v>
      </c>
      <c r="B460" s="463"/>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4"/>
    </row>
    <row r="461" spans="1:34" ht="30" customHeight="1" x14ac:dyDescent="0.25">
      <c r="A461" s="384"/>
      <c r="B461" s="385"/>
      <c r="C461" s="385"/>
      <c r="D461" s="385"/>
      <c r="E461" s="385"/>
      <c r="F461" s="385"/>
      <c r="G461" s="385"/>
      <c r="H461" s="385"/>
      <c r="I461" s="385"/>
      <c r="J461" s="385"/>
      <c r="K461" s="385"/>
      <c r="L461" s="385"/>
      <c r="M461" s="385"/>
      <c r="N461" s="385"/>
      <c r="O461" s="385"/>
      <c r="P461" s="385"/>
      <c r="Q461" s="385"/>
      <c r="R461" s="385"/>
      <c r="S461" s="385"/>
      <c r="T461" s="385"/>
      <c r="U461" s="385"/>
      <c r="V461" s="385"/>
      <c r="W461" s="385"/>
      <c r="X461" s="385"/>
      <c r="Y461" s="385"/>
      <c r="Z461" s="385"/>
      <c r="AA461" s="385"/>
      <c r="AB461" s="385"/>
      <c r="AC461" s="386"/>
    </row>
    <row r="462" spans="1:34" x14ac:dyDescent="0.25">
      <c r="A462" s="193"/>
    </row>
    <row r="463" spans="1:34" ht="15" customHeight="1" x14ac:dyDescent="0.25">
      <c r="A463" s="509" t="s">
        <v>65</v>
      </c>
      <c r="B463" s="510"/>
      <c r="C463" s="510"/>
      <c r="D463" s="462" t="s">
        <v>71</v>
      </c>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4"/>
      <c r="AC463" s="182"/>
      <c r="AD463" s="4"/>
      <c r="AF463" s="266" t="str">
        <f>IF(AD463=FALSE,"","x")</f>
        <v/>
      </c>
    </row>
    <row r="464" spans="1:34" x14ac:dyDescent="0.25">
      <c r="A464" s="462" t="s">
        <v>93</v>
      </c>
      <c r="B464" s="463"/>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4"/>
    </row>
    <row r="465" spans="1:32" ht="30" customHeight="1" x14ac:dyDescent="0.25">
      <c r="A465" s="384"/>
      <c r="B465" s="385"/>
      <c r="C465" s="385"/>
      <c r="D465" s="385"/>
      <c r="E465" s="385"/>
      <c r="F465" s="385"/>
      <c r="G465" s="385"/>
      <c r="H465" s="385"/>
      <c r="I465" s="385"/>
      <c r="J465" s="385"/>
      <c r="K465" s="385"/>
      <c r="L465" s="385"/>
      <c r="M465" s="385"/>
      <c r="N465" s="385"/>
      <c r="O465" s="385"/>
      <c r="P465" s="385"/>
      <c r="Q465" s="385"/>
      <c r="R465" s="385"/>
      <c r="S465" s="385"/>
      <c r="T465" s="385"/>
      <c r="U465" s="385"/>
      <c r="V465" s="385"/>
      <c r="W465" s="385"/>
      <c r="X465" s="385"/>
      <c r="Y465" s="385"/>
      <c r="Z465" s="385"/>
      <c r="AA465" s="385"/>
      <c r="AB465" s="385"/>
      <c r="AC465" s="386"/>
    </row>
    <row r="466" spans="1:32" x14ac:dyDescent="0.25">
      <c r="A466" s="193"/>
    </row>
    <row r="467" spans="1:32" ht="31.5" customHeight="1" x14ac:dyDescent="0.25">
      <c r="A467" s="509" t="s">
        <v>66</v>
      </c>
      <c r="B467" s="510"/>
      <c r="C467" s="510"/>
      <c r="D467" s="462" t="s">
        <v>120</v>
      </c>
      <c r="E467" s="463"/>
      <c r="F467" s="463"/>
      <c r="G467" s="463"/>
      <c r="H467" s="463"/>
      <c r="I467" s="463"/>
      <c r="J467" s="463"/>
      <c r="K467" s="463"/>
      <c r="L467" s="463"/>
      <c r="M467" s="463"/>
      <c r="N467" s="463"/>
      <c r="O467" s="463"/>
      <c r="P467" s="463"/>
      <c r="Q467" s="463"/>
      <c r="R467" s="463"/>
      <c r="S467" s="463"/>
      <c r="T467" s="463"/>
      <c r="U467" s="463"/>
      <c r="V467" s="463"/>
      <c r="W467" s="463"/>
      <c r="X467" s="463"/>
      <c r="Y467" s="463"/>
      <c r="Z467" s="463"/>
      <c r="AA467" s="463"/>
      <c r="AB467" s="464"/>
      <c r="AC467" s="194"/>
      <c r="AD467" s="4"/>
      <c r="AF467" s="266" t="str">
        <f>IF(AD467=FALSE,"","x")</f>
        <v/>
      </c>
    </row>
    <row r="468" spans="1:32" x14ac:dyDescent="0.25">
      <c r="A468" s="462" t="s">
        <v>93</v>
      </c>
      <c r="B468" s="463"/>
      <c r="C468" s="463"/>
      <c r="D468" s="463"/>
      <c r="E468" s="463"/>
      <c r="F468" s="463"/>
      <c r="G468" s="463"/>
      <c r="H468" s="463"/>
      <c r="I468" s="463"/>
      <c r="J468" s="463"/>
      <c r="K468" s="463"/>
      <c r="L468" s="463"/>
      <c r="M468" s="463"/>
      <c r="N468" s="463"/>
      <c r="O468" s="463"/>
      <c r="P468" s="463"/>
      <c r="Q468" s="463"/>
      <c r="R468" s="463"/>
      <c r="S468" s="463"/>
      <c r="T468" s="463"/>
      <c r="U468" s="463"/>
      <c r="V468" s="463"/>
      <c r="W468" s="463"/>
      <c r="X468" s="463"/>
      <c r="Y468" s="463"/>
      <c r="Z468" s="463"/>
      <c r="AA468" s="463"/>
      <c r="AB468" s="463"/>
      <c r="AC468" s="464"/>
    </row>
    <row r="469" spans="1:32" ht="30" customHeight="1" x14ac:dyDescent="0.25">
      <c r="A469" s="384"/>
      <c r="B469" s="385"/>
      <c r="C469" s="385"/>
      <c r="D469" s="385"/>
      <c r="E469" s="385"/>
      <c r="F469" s="385"/>
      <c r="G469" s="385"/>
      <c r="H469" s="385"/>
      <c r="I469" s="385"/>
      <c r="J469" s="385"/>
      <c r="K469" s="385"/>
      <c r="L469" s="385"/>
      <c r="M469" s="385"/>
      <c r="N469" s="385"/>
      <c r="O469" s="385"/>
      <c r="P469" s="385"/>
      <c r="Q469" s="385"/>
      <c r="R469" s="385"/>
      <c r="S469" s="385"/>
      <c r="T469" s="385"/>
      <c r="U469" s="385"/>
      <c r="V469" s="385"/>
      <c r="W469" s="385"/>
      <c r="X469" s="385"/>
      <c r="Y469" s="385"/>
      <c r="Z469" s="385"/>
      <c r="AA469" s="385"/>
      <c r="AB469" s="385"/>
      <c r="AC469" s="386"/>
    </row>
    <row r="470" spans="1:32" x14ac:dyDescent="0.25">
      <c r="A470" s="148"/>
      <c r="B470" s="148"/>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row>
    <row r="471" spans="1:32" ht="30" customHeight="1" x14ac:dyDescent="0.25">
      <c r="A471" s="509" t="s">
        <v>67</v>
      </c>
      <c r="B471" s="510"/>
      <c r="C471" s="511"/>
      <c r="D471" s="462" t="s">
        <v>227</v>
      </c>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4"/>
      <c r="AC471" s="182"/>
      <c r="AD471" s="4"/>
      <c r="AF471" s="266" t="str">
        <f>IF(AD471=FALSE,"","x")</f>
        <v/>
      </c>
    </row>
    <row r="472" spans="1:32" x14ac:dyDescent="0.25">
      <c r="A472" s="462" t="s">
        <v>93</v>
      </c>
      <c r="B472" s="463"/>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4"/>
    </row>
    <row r="473" spans="1:32" ht="30" customHeight="1" x14ac:dyDescent="0.25">
      <c r="A473" s="384"/>
      <c r="B473" s="385"/>
      <c r="C473" s="385"/>
      <c r="D473" s="385"/>
      <c r="E473" s="385"/>
      <c r="F473" s="385"/>
      <c r="G473" s="385"/>
      <c r="H473" s="385"/>
      <c r="I473" s="385"/>
      <c r="J473" s="385"/>
      <c r="K473" s="385"/>
      <c r="L473" s="385"/>
      <c r="M473" s="385"/>
      <c r="N473" s="385"/>
      <c r="O473" s="385"/>
      <c r="P473" s="385"/>
      <c r="Q473" s="385"/>
      <c r="R473" s="385"/>
      <c r="S473" s="385"/>
      <c r="T473" s="385"/>
      <c r="U473" s="385"/>
      <c r="V473" s="385"/>
      <c r="W473" s="385"/>
      <c r="X473" s="385"/>
      <c r="Y473" s="385"/>
      <c r="Z473" s="385"/>
      <c r="AA473" s="385"/>
      <c r="AB473" s="385"/>
      <c r="AC473" s="386"/>
    </row>
    <row r="475" spans="1:32" s="354" customFormat="1" x14ac:dyDescent="0.25">
      <c r="AC475" s="125"/>
      <c r="AD475" s="258"/>
    </row>
    <row r="476" spans="1:32" s="354" customFormat="1" ht="33" customHeight="1" x14ac:dyDescent="0.25">
      <c r="A476" s="551" t="s">
        <v>1</v>
      </c>
      <c r="B476" s="552"/>
      <c r="C476" s="552"/>
      <c r="D476" s="557" t="s">
        <v>341</v>
      </c>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9"/>
      <c r="AD476" s="258"/>
    </row>
    <row r="477" spans="1:32" s="354" customFormat="1" ht="96.75" customHeight="1" x14ac:dyDescent="0.25">
      <c r="A477" s="553"/>
      <c r="B477" s="554"/>
      <c r="C477" s="554"/>
      <c r="D477" s="560" t="s">
        <v>348</v>
      </c>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2"/>
      <c r="AD477" s="258"/>
    </row>
    <row r="478" spans="1:32" s="354" customFormat="1" ht="156" customHeight="1" x14ac:dyDescent="0.25">
      <c r="A478" s="555"/>
      <c r="B478" s="556"/>
      <c r="C478" s="556"/>
      <c r="D478" s="563" t="s">
        <v>344</v>
      </c>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5"/>
      <c r="AD478" s="258"/>
    </row>
    <row r="479" spans="1:32" ht="32.25" customHeight="1" x14ac:dyDescent="0.25"/>
    <row r="480" spans="1:32" ht="74.25" customHeight="1" x14ac:dyDescent="0.25">
      <c r="A480" s="460" t="s">
        <v>1</v>
      </c>
      <c r="B480" s="461"/>
      <c r="C480" s="461"/>
      <c r="D480" s="474" t="s">
        <v>345</v>
      </c>
      <c r="E480" s="474"/>
      <c r="F480" s="474"/>
      <c r="G480" s="474"/>
      <c r="H480" s="474"/>
      <c r="I480" s="474"/>
      <c r="J480" s="474"/>
      <c r="K480" s="474"/>
      <c r="L480" s="474"/>
      <c r="M480" s="474"/>
      <c r="N480" s="474"/>
      <c r="O480" s="474"/>
      <c r="P480" s="474"/>
      <c r="Q480" s="474"/>
      <c r="R480" s="474"/>
      <c r="S480" s="474"/>
      <c r="T480" s="474"/>
      <c r="U480" s="474"/>
      <c r="V480" s="474"/>
      <c r="W480" s="474"/>
      <c r="X480" s="474"/>
      <c r="Y480" s="474"/>
      <c r="Z480" s="474"/>
      <c r="AA480" s="474"/>
      <c r="AB480" s="474"/>
      <c r="AC480" s="475"/>
    </row>
  </sheetData>
  <sheetProtection password="8333" sheet="1" objects="1" scenarios="1" formatRows="0"/>
  <mergeCells count="244">
    <mergeCell ref="A447:C447"/>
    <mergeCell ref="A467:C467"/>
    <mergeCell ref="AH365:AI365"/>
    <mergeCell ref="AH370:AI370"/>
    <mergeCell ref="B345:AC345"/>
    <mergeCell ref="A358:AC358"/>
    <mergeCell ref="A348:X348"/>
    <mergeCell ref="A349:X349"/>
    <mergeCell ref="Y349:AB349"/>
    <mergeCell ref="Y350:AB350"/>
    <mergeCell ref="Y351:AB351"/>
    <mergeCell ref="A347:AC347"/>
    <mergeCell ref="Y348:AB348"/>
    <mergeCell ref="A355:AC355"/>
    <mergeCell ref="A357:AC357"/>
    <mergeCell ref="A351:X351"/>
    <mergeCell ref="A350:X350"/>
    <mergeCell ref="A354:AC354"/>
    <mergeCell ref="A459:C459"/>
    <mergeCell ref="A455:C455"/>
    <mergeCell ref="A451:C451"/>
    <mergeCell ref="D451:AB451"/>
    <mergeCell ref="D455:AB455"/>
    <mergeCell ref="D459:AB459"/>
    <mergeCell ref="D467:AB467"/>
    <mergeCell ref="A476:C478"/>
    <mergeCell ref="D476:AC476"/>
    <mergeCell ref="D477:AC477"/>
    <mergeCell ref="D478:AC478"/>
    <mergeCell ref="A471:C471"/>
    <mergeCell ref="D471:AB471"/>
    <mergeCell ref="AK367:AK368"/>
    <mergeCell ref="A374:AC374"/>
    <mergeCell ref="A461:AC461"/>
    <mergeCell ref="A452:AC452"/>
    <mergeCell ref="A444:AC444"/>
    <mergeCell ref="A445:AC445"/>
    <mergeCell ref="A441:AC441"/>
    <mergeCell ref="A427:AC427"/>
    <mergeCell ref="A429:AC429"/>
    <mergeCell ref="A431:AB431"/>
    <mergeCell ref="A440:AC440"/>
    <mergeCell ref="A432:AB432"/>
    <mergeCell ref="A443:C443"/>
    <mergeCell ref="A439:C439"/>
    <mergeCell ref="D439:AB439"/>
    <mergeCell ref="D443:AB443"/>
    <mergeCell ref="A453:AC453"/>
    <mergeCell ref="B368:J368"/>
    <mergeCell ref="A449:AC449"/>
    <mergeCell ref="D422:AB422"/>
    <mergeCell ref="A457:AC457"/>
    <mergeCell ref="A460:AC460"/>
    <mergeCell ref="N367:Y367"/>
    <mergeCell ref="A434:C434"/>
    <mergeCell ref="D434:AC434"/>
    <mergeCell ref="A448:AC448"/>
    <mergeCell ref="A424:AC424"/>
    <mergeCell ref="A465:AC465"/>
    <mergeCell ref="N371:Y371"/>
    <mergeCell ref="B372:J372"/>
    <mergeCell ref="N372:Y372"/>
    <mergeCell ref="B373:J373"/>
    <mergeCell ref="A422:C422"/>
    <mergeCell ref="A456:AC456"/>
    <mergeCell ref="A423:AC423"/>
    <mergeCell ref="A400:AC400"/>
    <mergeCell ref="A436:AC436"/>
    <mergeCell ref="A437:AC437"/>
    <mergeCell ref="A420:AC420"/>
    <mergeCell ref="D447:AB447"/>
    <mergeCell ref="D413:AB413"/>
    <mergeCell ref="A419:AC419"/>
    <mergeCell ref="D418:AB418"/>
    <mergeCell ref="A416:AC416"/>
    <mergeCell ref="A414:AC414"/>
    <mergeCell ref="A415:AC415"/>
    <mergeCell ref="A463:C463"/>
    <mergeCell ref="D463:AB463"/>
    <mergeCell ref="A294:X294"/>
    <mergeCell ref="A403:AC403"/>
    <mergeCell ref="A404:AC404"/>
    <mergeCell ref="B366:J366"/>
    <mergeCell ref="B369:Y369"/>
    <mergeCell ref="A381:AC381"/>
    <mergeCell ref="A386:AC386"/>
    <mergeCell ref="Z370:AC373"/>
    <mergeCell ref="B371:J371"/>
    <mergeCell ref="N366:Y366"/>
    <mergeCell ref="Z365:AC368"/>
    <mergeCell ref="N368:Y368"/>
    <mergeCell ref="Z369:AC369"/>
    <mergeCell ref="B367:J367"/>
    <mergeCell ref="A395:AC395"/>
    <mergeCell ref="A396:AC396"/>
    <mergeCell ref="D393:AC393"/>
    <mergeCell ref="Y294:AB294"/>
    <mergeCell ref="Q313:U313"/>
    <mergeCell ref="A393:C393"/>
    <mergeCell ref="A402:C402"/>
    <mergeCell ref="A299:AC299"/>
    <mergeCell ref="A317:AC317"/>
    <mergeCell ref="Y295:AB295"/>
    <mergeCell ref="A302:AC303"/>
    <mergeCell ref="A398:C398"/>
    <mergeCell ref="D398:AB398"/>
    <mergeCell ref="C333:X333"/>
    <mergeCell ref="A342:AC342"/>
    <mergeCell ref="A413:C413"/>
    <mergeCell ref="A379:AC379"/>
    <mergeCell ref="J313:O313"/>
    <mergeCell ref="A388:AC388"/>
    <mergeCell ref="A327:X327"/>
    <mergeCell ref="N373:Y373"/>
    <mergeCell ref="Y326:AB326"/>
    <mergeCell ref="A341:AC341"/>
    <mergeCell ref="A339:AC339"/>
    <mergeCell ref="A326:X326"/>
    <mergeCell ref="C330:X330"/>
    <mergeCell ref="C329:X329"/>
    <mergeCell ref="C334:X334"/>
    <mergeCell ref="A336:AC336"/>
    <mergeCell ref="A319:AC319"/>
    <mergeCell ref="Y327:AB327"/>
    <mergeCell ref="A325:AC325"/>
    <mergeCell ref="W311:AB311"/>
    <mergeCell ref="A292:AC292"/>
    <mergeCell ref="A295:X295"/>
    <mergeCell ref="Y296:AB296"/>
    <mergeCell ref="A298:AC298"/>
    <mergeCell ref="A301:AC301"/>
    <mergeCell ref="A296:X296"/>
    <mergeCell ref="W313:AB313"/>
    <mergeCell ref="A316:AC316"/>
    <mergeCell ref="J309:AC309"/>
    <mergeCell ref="J310:P310"/>
    <mergeCell ref="A311:E313"/>
    <mergeCell ref="F313:I313"/>
    <mergeCell ref="W312:AB312"/>
    <mergeCell ref="A293:X293"/>
    <mergeCell ref="A308:AC308"/>
    <mergeCell ref="Y293:AB293"/>
    <mergeCell ref="Q312:U312"/>
    <mergeCell ref="Q310:V310"/>
    <mergeCell ref="J312:O312"/>
    <mergeCell ref="J311:O311"/>
    <mergeCell ref="W310:AC310"/>
    <mergeCell ref="F311:I311"/>
    <mergeCell ref="A304:AC304"/>
    <mergeCell ref="Q311:U311"/>
    <mergeCell ref="A480:C480"/>
    <mergeCell ref="A338:AC338"/>
    <mergeCell ref="A472:AC472"/>
    <mergeCell ref="A473:AC473"/>
    <mergeCell ref="A464:AC464"/>
    <mergeCell ref="A468:AC468"/>
    <mergeCell ref="A469:AC469"/>
    <mergeCell ref="F312:I312"/>
    <mergeCell ref="C331:X331"/>
    <mergeCell ref="C332:X332"/>
    <mergeCell ref="D383:AC383"/>
    <mergeCell ref="A383:C383"/>
    <mergeCell ref="A362:AC362"/>
    <mergeCell ref="A364:AC364"/>
    <mergeCell ref="A365:Y365"/>
    <mergeCell ref="A370:Y370"/>
    <mergeCell ref="A376:AC376"/>
    <mergeCell ref="A377:AC377"/>
    <mergeCell ref="D480:AC480"/>
    <mergeCell ref="A399:AC399"/>
    <mergeCell ref="D402:AB402"/>
    <mergeCell ref="A418:C418"/>
    <mergeCell ref="A390:AB390"/>
    <mergeCell ref="A391:AB391"/>
    <mergeCell ref="A288:AC288"/>
    <mergeCell ref="A268:AC268"/>
    <mergeCell ref="A52:AC52"/>
    <mergeCell ref="A48:AC48"/>
    <mergeCell ref="A25:AC25"/>
    <mergeCell ref="A20:AC20"/>
    <mergeCell ref="A21:AC21"/>
    <mergeCell ref="A285:AC285"/>
    <mergeCell ref="A287:AC287"/>
    <mergeCell ref="A70:X70"/>
    <mergeCell ref="B286:AC286"/>
    <mergeCell ref="A273:AC273"/>
    <mergeCell ref="A278:AC278"/>
    <mergeCell ref="A275:C276"/>
    <mergeCell ref="A32:AC32"/>
    <mergeCell ref="AB34:AC34"/>
    <mergeCell ref="Z34:AA34"/>
    <mergeCell ref="A64:AC64"/>
    <mergeCell ref="A22:AC22"/>
    <mergeCell ref="A23:AC23"/>
    <mergeCell ref="A26:AC26"/>
    <mergeCell ref="A27:H27"/>
    <mergeCell ref="A283:AC283"/>
    <mergeCell ref="A76:G76"/>
    <mergeCell ref="A8:AC8"/>
    <mergeCell ref="A267:AC267"/>
    <mergeCell ref="A279:AC279"/>
    <mergeCell ref="AF26:AG26"/>
    <mergeCell ref="Y79:AC79"/>
    <mergeCell ref="A80:X80"/>
    <mergeCell ref="Y80:AC80"/>
    <mergeCell ref="A82:AC82"/>
    <mergeCell ref="A83:AC83"/>
    <mergeCell ref="A85:AC85"/>
    <mergeCell ref="A86:G86"/>
    <mergeCell ref="H86:AC86"/>
    <mergeCell ref="A12:AC12"/>
    <mergeCell ref="A9:AC9"/>
    <mergeCell ref="E17:AC17"/>
    <mergeCell ref="D18:AC18"/>
    <mergeCell ref="A14:AC14"/>
    <mergeCell ref="T27:AC27"/>
    <mergeCell ref="D19:AC19"/>
    <mergeCell ref="A15:C19"/>
    <mergeCell ref="A67:C67"/>
    <mergeCell ref="D15:AC15"/>
    <mergeCell ref="A269:AC269"/>
    <mergeCell ref="A270:AB270"/>
    <mergeCell ref="A271:AC271"/>
    <mergeCell ref="H76:AC76"/>
    <mergeCell ref="J27:R27"/>
    <mergeCell ref="AE281:AL281"/>
    <mergeCell ref="AE278:AL278"/>
    <mergeCell ref="AE279:AL279"/>
    <mergeCell ref="A281:AC281"/>
    <mergeCell ref="A65:AC65"/>
    <mergeCell ref="A31:AC31"/>
    <mergeCell ref="A33:AC33"/>
    <mergeCell ref="A77:G77"/>
    <mergeCell ref="H77:AC77"/>
    <mergeCell ref="D275:AC276"/>
    <mergeCell ref="A72:AC72"/>
    <mergeCell ref="A73:AC73"/>
    <mergeCell ref="A75:AC75"/>
    <mergeCell ref="Y70:AC70"/>
    <mergeCell ref="A50:AC50"/>
    <mergeCell ref="D67:AC67"/>
    <mergeCell ref="Y69:AC69"/>
    <mergeCell ref="AF31:AH31"/>
    <mergeCell ref="A49:AC49"/>
  </mergeCells>
  <conditionalFormatting sqref="A393:AC393">
    <cfRule type="expression" dxfId="58" priority="50">
      <formula>$AD$390=2</formula>
    </cfRule>
    <cfRule type="expression" dxfId="57" priority="51">
      <formula>"$AD$581=2"</formula>
    </cfRule>
  </conditionalFormatting>
  <conditionalFormatting sqref="A434:AC434">
    <cfRule type="expression" dxfId="56" priority="49">
      <formula>$AD$431=2</formula>
    </cfRule>
  </conditionalFormatting>
  <conditionalFormatting sqref="A374:AC374">
    <cfRule type="cellIs" dxfId="55" priority="31" operator="notEqual">
      <formula>""</formula>
    </cfRule>
  </conditionalFormatting>
  <conditionalFormatting sqref="A336">
    <cfRule type="expression" dxfId="54" priority="29">
      <formula>$A$336&lt;&gt;""</formula>
    </cfRule>
  </conditionalFormatting>
  <conditionalFormatting sqref="AB35:AC35">
    <cfRule type="expression" dxfId="53" priority="28">
      <formula>$AG$35&lt;&gt;""</formula>
    </cfRule>
  </conditionalFormatting>
  <conditionalFormatting sqref="AB38:AC38">
    <cfRule type="expression" dxfId="52" priority="27">
      <formula>$AG38&lt;&gt;""</formula>
    </cfRule>
  </conditionalFormatting>
  <conditionalFormatting sqref="AB36:AC36">
    <cfRule type="expression" dxfId="51" priority="26">
      <formula>$AG$36&lt;&gt;""</formula>
    </cfRule>
  </conditionalFormatting>
  <conditionalFormatting sqref="AB37:AC37">
    <cfRule type="expression" dxfId="50" priority="25">
      <formula>$AG$37&lt;&gt;""</formula>
    </cfRule>
  </conditionalFormatting>
  <conditionalFormatting sqref="AB39:AC39">
    <cfRule type="expression" dxfId="49" priority="24">
      <formula>$AG$39&lt;&gt;""</formula>
    </cfRule>
  </conditionalFormatting>
  <conditionalFormatting sqref="AB40:AC40">
    <cfRule type="expression" dxfId="48" priority="23">
      <formula>$AG$40&lt;&gt;""</formula>
    </cfRule>
  </conditionalFormatting>
  <conditionalFormatting sqref="AB41:AC41">
    <cfRule type="expression" dxfId="47" priority="22">
      <formula>$AG$41&lt;&gt;""</formula>
    </cfRule>
  </conditionalFormatting>
  <conditionalFormatting sqref="AB42:AC42">
    <cfRule type="expression" dxfId="46" priority="21">
      <formula>$AG$42&lt;&gt;""</formula>
    </cfRule>
  </conditionalFormatting>
  <conditionalFormatting sqref="AB43:AC43">
    <cfRule type="expression" dxfId="45" priority="20">
      <formula>$AG$43&lt;&gt;""</formula>
    </cfRule>
  </conditionalFormatting>
  <conditionalFormatting sqref="AB44:AC44">
    <cfRule type="expression" dxfId="44" priority="19">
      <formula>$AG$44&lt;&gt;""</formula>
    </cfRule>
  </conditionalFormatting>
  <conditionalFormatting sqref="AB45:AC45">
    <cfRule type="expression" dxfId="43" priority="17">
      <formula>$AG$45</formula>
    </cfRule>
    <cfRule type="expression" dxfId="42" priority="18">
      <formula>$AG$45&lt;&gt;""</formula>
    </cfRule>
  </conditionalFormatting>
  <conditionalFormatting sqref="AB46:AC46">
    <cfRule type="expression" dxfId="41" priority="16">
      <formula>$AG$46&lt;&gt;""</formula>
    </cfRule>
  </conditionalFormatting>
  <conditionalFormatting sqref="AB47:AC47">
    <cfRule type="expression" dxfId="40" priority="15">
      <formula>$AG$47&lt;&gt;""</formula>
    </cfRule>
  </conditionalFormatting>
  <conditionalFormatting sqref="A48">
    <cfRule type="expression" dxfId="39" priority="12">
      <formula>$AH$35&lt;&gt;""</formula>
    </cfRule>
  </conditionalFormatting>
  <conditionalFormatting sqref="A32">
    <cfRule type="expression" dxfId="38" priority="11">
      <formula>$AF$32&gt;1</formula>
    </cfRule>
  </conditionalFormatting>
  <conditionalFormatting sqref="A67:AC68">
    <cfRule type="expression" dxfId="37" priority="9">
      <formula>$AD$390=2</formula>
    </cfRule>
    <cfRule type="expression" dxfId="36" priority="10">
      <formula>"$AD$581=2"</formula>
    </cfRule>
  </conditionalFormatting>
  <conditionalFormatting sqref="A52">
    <cfRule type="expression" dxfId="35" priority="52">
      <formula>#REF!&lt;&gt;""</formula>
    </cfRule>
  </conditionalFormatting>
  <conditionalFormatting sqref="A476 D476:AC476">
    <cfRule type="expression" dxfId="34" priority="7">
      <formula>$AD$695=2</formula>
    </cfRule>
    <cfRule type="expression" dxfId="33" priority="8">
      <formula>"$AD$581=2"</formula>
    </cfRule>
  </conditionalFormatting>
  <conditionalFormatting sqref="D478">
    <cfRule type="expression" dxfId="32" priority="3">
      <formula>$AD$692=2</formula>
    </cfRule>
    <cfRule type="expression" dxfId="31" priority="4">
      <formula>"$AD$581=2"</formula>
    </cfRule>
  </conditionalFormatting>
  <conditionalFormatting sqref="D477:AC477">
    <cfRule type="expression" dxfId="30" priority="1">
      <formula>$AD$697=2</formula>
    </cfRule>
    <cfRule type="expression" dxfId="29" priority="2">
      <formula>"$AD$581=2"</formula>
    </cfRule>
  </conditionalFormatting>
  <hyperlinks>
    <hyperlink ref="C330" r:id="rId1" display="http://www.emas.de/"/>
    <hyperlink ref="A65:AC65" r:id="rId2" display="3 vgl. „Eine europäische Strategie für Schlüsseltechnologien – Eine Brücke zu Wachstum und Beschäftigung“, COM ( 2012) 341, http://eur-lex.europa.eu/LexUriServ/LexUriServ.do?uri=COM:2012:0341:FIN:DE:PDF"/>
    <hyperlink ref="A64:AC64" r:id="rId3" display="http://www.efre-bw.de/wp-content/uploads/2015/03/EFRE_-_Operationelles_Programm_BW_2014-2020.pdf"/>
    <hyperlink ref="A25:AC25" r:id="rId4" display="http://www.efre-bw.de/wp-content/uploads/2015/03/EFRE_-_Operationelles_Programm_BW_2014-2020.pdf"/>
    <hyperlink ref="D477:AC477" r:id="rId5" display="Bitte beachten Sie bei der Durchführung von Informations- und Kommunikationsmaßnahmen (wie zu Informationen über Ihr Projekt auf Ihrer Webseite, zu Pressemitteilungen und -artikeln, Flyern/Broschüren/Publikationen, Werbeartikeln, Ausstellungen, Informatio"/>
    <hyperlink ref="A342:AC342" r:id="rId6"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 footer="0.19685039370078741"/>
  <pageSetup paperSize="9" orientation="portrait" r:id="rId7"/>
  <headerFooter differentFirst="1">
    <oddFooter>&amp;C&amp;P</oddFooter>
    <firstFooter>&amp;LStand: 01.08.2018&amp;C&amp;P</firstFooter>
  </headerFooter>
  <rowBreaks count="13" manualBreakCount="13">
    <brk id="25" max="28" man="1"/>
    <brk id="65" max="28" man="1"/>
    <brk id="266" max="28" man="1"/>
    <brk id="280" max="28" man="1"/>
    <brk id="288" max="16383" man="1"/>
    <brk id="305" max="28" man="1"/>
    <brk id="321" max="28" man="1"/>
    <brk id="343" max="28" man="1"/>
    <brk id="360" max="28" man="1"/>
    <brk id="380" max="16383" man="1"/>
    <brk id="401" max="28" man="1"/>
    <brk id="425" max="28" man="1"/>
    <brk id="453" max="28" man="1"/>
  </rowBreaks>
  <colBreaks count="1" manualBreakCount="1">
    <brk id="37" max="1048575" man="1"/>
  </colBreaks>
  <ignoredErrors>
    <ignoredError sqref="A35:A37 A38:A47" numberStoredAsText="1"/>
    <ignoredError sqref="AK369" unlocked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1362" r:id="rId10" name="Option Button 338">
              <controlPr defaultSize="0" autoFill="0" autoLine="0" autoPict="0">
                <anchor moveWithCells="1">
                  <from>
                    <xdr:col>28</xdr:col>
                    <xdr:colOff>0</xdr:colOff>
                    <xdr:row>292</xdr:row>
                    <xdr:rowOff>7620</xdr:rowOff>
                  </from>
                  <to>
                    <xdr:col>29</xdr:col>
                    <xdr:colOff>0</xdr:colOff>
                    <xdr:row>293</xdr:row>
                    <xdr:rowOff>0</xdr:rowOff>
                  </to>
                </anchor>
              </controlPr>
            </control>
          </mc:Choice>
        </mc:AlternateContent>
        <mc:AlternateContent xmlns:mc="http://schemas.openxmlformats.org/markup-compatibility/2006">
          <mc:Choice Requires="x14">
            <control shapeId="1363" r:id="rId11" name="Option Button 339">
              <controlPr defaultSize="0" autoFill="0" autoLine="0" autoPict="0">
                <anchor moveWithCells="1">
                  <from>
                    <xdr:col>28</xdr:col>
                    <xdr:colOff>0</xdr:colOff>
                    <xdr:row>293</xdr:row>
                    <xdr:rowOff>7620</xdr:rowOff>
                  </from>
                  <to>
                    <xdr:col>29</xdr:col>
                    <xdr:colOff>0</xdr:colOff>
                    <xdr:row>294</xdr:row>
                    <xdr:rowOff>0</xdr:rowOff>
                  </to>
                </anchor>
              </controlPr>
            </control>
          </mc:Choice>
        </mc:AlternateContent>
        <mc:AlternateContent xmlns:mc="http://schemas.openxmlformats.org/markup-compatibility/2006">
          <mc:Choice Requires="x14">
            <control shapeId="1364" r:id="rId12" name="Option Button 340">
              <controlPr defaultSize="0" autoFill="0" autoLine="0" autoPict="0">
                <anchor moveWithCells="1">
                  <from>
                    <xdr:col>28</xdr:col>
                    <xdr:colOff>0</xdr:colOff>
                    <xdr:row>294</xdr:row>
                    <xdr:rowOff>7620</xdr:rowOff>
                  </from>
                  <to>
                    <xdr:col>29</xdr:col>
                    <xdr:colOff>0</xdr:colOff>
                    <xdr:row>295</xdr:row>
                    <xdr:rowOff>0</xdr:rowOff>
                  </to>
                </anchor>
              </controlPr>
            </control>
          </mc:Choice>
        </mc:AlternateContent>
        <mc:AlternateContent xmlns:mc="http://schemas.openxmlformats.org/markup-compatibility/2006">
          <mc:Choice Requires="x14">
            <control shapeId="1365" r:id="rId13" name="Option Button 341">
              <controlPr defaultSize="0" autoFill="0" autoLine="0" autoPict="0">
                <anchor moveWithCells="1">
                  <from>
                    <xdr:col>28</xdr:col>
                    <xdr:colOff>0</xdr:colOff>
                    <xdr:row>295</xdr:row>
                    <xdr:rowOff>7620</xdr:rowOff>
                  </from>
                  <to>
                    <xdr:col>29</xdr:col>
                    <xdr:colOff>0</xdr:colOff>
                    <xdr:row>296</xdr:row>
                    <xdr:rowOff>0</xdr:rowOff>
                  </to>
                </anchor>
              </controlPr>
            </control>
          </mc:Choice>
        </mc:AlternateContent>
        <mc:AlternateContent xmlns:mc="http://schemas.openxmlformats.org/markup-compatibility/2006">
          <mc:Choice Requires="x14">
            <control shapeId="1366" r:id="rId14" name="Option Button 342">
              <controlPr defaultSize="0" autoFill="0" autoLine="0" autoPict="0">
                <anchor moveWithCells="1">
                  <from>
                    <xdr:col>15</xdr:col>
                    <xdr:colOff>0</xdr:colOff>
                    <xdr:row>310</xdr:row>
                    <xdr:rowOff>7620</xdr:rowOff>
                  </from>
                  <to>
                    <xdr:col>16</xdr:col>
                    <xdr:colOff>22860</xdr:colOff>
                    <xdr:row>310</xdr:row>
                    <xdr:rowOff>632460</xdr:rowOff>
                  </to>
                </anchor>
              </controlPr>
            </control>
          </mc:Choice>
        </mc:AlternateContent>
        <mc:AlternateContent xmlns:mc="http://schemas.openxmlformats.org/markup-compatibility/2006">
          <mc:Choice Requires="x14">
            <control shapeId="1367" r:id="rId15" name="Option Button 343">
              <controlPr defaultSize="0" autoFill="0" autoLine="0" autoPict="0">
                <anchor moveWithCells="1">
                  <from>
                    <xdr:col>21</xdr:col>
                    <xdr:colOff>0</xdr:colOff>
                    <xdr:row>310</xdr:row>
                    <xdr:rowOff>7620</xdr:rowOff>
                  </from>
                  <to>
                    <xdr:col>22</xdr:col>
                    <xdr:colOff>0</xdr:colOff>
                    <xdr:row>310</xdr:row>
                    <xdr:rowOff>632460</xdr:rowOff>
                  </to>
                </anchor>
              </controlPr>
            </control>
          </mc:Choice>
        </mc:AlternateContent>
        <mc:AlternateContent xmlns:mc="http://schemas.openxmlformats.org/markup-compatibility/2006">
          <mc:Choice Requires="x14">
            <control shapeId="1368" r:id="rId16" name="Option Button 344">
              <controlPr defaultSize="0" autoFill="0" autoLine="0" autoPict="0">
                <anchor moveWithCells="1">
                  <from>
                    <xdr:col>28</xdr:col>
                    <xdr:colOff>0</xdr:colOff>
                    <xdr:row>310</xdr:row>
                    <xdr:rowOff>7620</xdr:rowOff>
                  </from>
                  <to>
                    <xdr:col>29</xdr:col>
                    <xdr:colOff>0</xdr:colOff>
                    <xdr:row>310</xdr:row>
                    <xdr:rowOff>632460</xdr:rowOff>
                  </to>
                </anchor>
              </controlPr>
            </control>
          </mc:Choice>
        </mc:AlternateContent>
        <mc:AlternateContent xmlns:mc="http://schemas.openxmlformats.org/markup-compatibility/2006">
          <mc:Choice Requires="x14">
            <control shapeId="1369" r:id="rId17" name="Option Button 345">
              <controlPr defaultSize="0" autoFill="0" autoLine="0" autoPict="0">
                <anchor moveWithCells="1">
                  <from>
                    <xdr:col>15</xdr:col>
                    <xdr:colOff>0</xdr:colOff>
                    <xdr:row>311</xdr:row>
                    <xdr:rowOff>7620</xdr:rowOff>
                  </from>
                  <to>
                    <xdr:col>16</xdr:col>
                    <xdr:colOff>22860</xdr:colOff>
                    <xdr:row>311</xdr:row>
                    <xdr:rowOff>800100</xdr:rowOff>
                  </to>
                </anchor>
              </controlPr>
            </control>
          </mc:Choice>
        </mc:AlternateContent>
        <mc:AlternateContent xmlns:mc="http://schemas.openxmlformats.org/markup-compatibility/2006">
          <mc:Choice Requires="x14">
            <control shapeId="1370" r:id="rId18" name="Option Button 346">
              <controlPr defaultSize="0" autoFill="0" autoLine="0" autoPict="0">
                <anchor moveWithCells="1">
                  <from>
                    <xdr:col>21</xdr:col>
                    <xdr:colOff>0</xdr:colOff>
                    <xdr:row>311</xdr:row>
                    <xdr:rowOff>7620</xdr:rowOff>
                  </from>
                  <to>
                    <xdr:col>22</xdr:col>
                    <xdr:colOff>0</xdr:colOff>
                    <xdr:row>311</xdr:row>
                    <xdr:rowOff>800100</xdr:rowOff>
                  </to>
                </anchor>
              </controlPr>
            </control>
          </mc:Choice>
        </mc:AlternateContent>
        <mc:AlternateContent xmlns:mc="http://schemas.openxmlformats.org/markup-compatibility/2006">
          <mc:Choice Requires="x14">
            <control shapeId="1371" r:id="rId19" name="Option Button 347">
              <controlPr defaultSize="0" autoFill="0" autoLine="0" autoPict="0">
                <anchor moveWithCells="1">
                  <from>
                    <xdr:col>28</xdr:col>
                    <xdr:colOff>0</xdr:colOff>
                    <xdr:row>311</xdr:row>
                    <xdr:rowOff>7620</xdr:rowOff>
                  </from>
                  <to>
                    <xdr:col>29</xdr:col>
                    <xdr:colOff>0</xdr:colOff>
                    <xdr:row>311</xdr:row>
                    <xdr:rowOff>800100</xdr:rowOff>
                  </to>
                </anchor>
              </controlPr>
            </control>
          </mc:Choice>
        </mc:AlternateContent>
        <mc:AlternateContent xmlns:mc="http://schemas.openxmlformats.org/markup-compatibility/2006">
          <mc:Choice Requires="x14">
            <control shapeId="1372" r:id="rId20" name="Option Button 348">
              <controlPr defaultSize="0" autoFill="0" autoLine="0" autoPict="0">
                <anchor moveWithCells="1">
                  <from>
                    <xdr:col>15</xdr:col>
                    <xdr:colOff>0</xdr:colOff>
                    <xdr:row>312</xdr:row>
                    <xdr:rowOff>7620</xdr:rowOff>
                  </from>
                  <to>
                    <xdr:col>16</xdr:col>
                    <xdr:colOff>22860</xdr:colOff>
                    <xdr:row>312</xdr:row>
                    <xdr:rowOff>1684020</xdr:rowOff>
                  </to>
                </anchor>
              </controlPr>
            </control>
          </mc:Choice>
        </mc:AlternateContent>
        <mc:AlternateContent xmlns:mc="http://schemas.openxmlformats.org/markup-compatibility/2006">
          <mc:Choice Requires="x14">
            <control shapeId="1373" r:id="rId21" name="Option Button 349">
              <controlPr defaultSize="0" autoFill="0" autoLine="0" autoPict="0">
                <anchor moveWithCells="1">
                  <from>
                    <xdr:col>21</xdr:col>
                    <xdr:colOff>0</xdr:colOff>
                    <xdr:row>312</xdr:row>
                    <xdr:rowOff>7620</xdr:rowOff>
                  </from>
                  <to>
                    <xdr:col>22</xdr:col>
                    <xdr:colOff>0</xdr:colOff>
                    <xdr:row>312</xdr:row>
                    <xdr:rowOff>1684020</xdr:rowOff>
                  </to>
                </anchor>
              </controlPr>
            </control>
          </mc:Choice>
        </mc:AlternateContent>
        <mc:AlternateContent xmlns:mc="http://schemas.openxmlformats.org/markup-compatibility/2006">
          <mc:Choice Requires="x14">
            <control shapeId="1374" r:id="rId22" name="Option Button 350">
              <controlPr defaultSize="0" autoFill="0" autoLine="0" autoPict="0">
                <anchor moveWithCells="1">
                  <from>
                    <xdr:col>28</xdr:col>
                    <xdr:colOff>0</xdr:colOff>
                    <xdr:row>312</xdr:row>
                    <xdr:rowOff>7620</xdr:rowOff>
                  </from>
                  <to>
                    <xdr:col>29</xdr:col>
                    <xdr:colOff>0</xdr:colOff>
                    <xdr:row>312</xdr:row>
                    <xdr:rowOff>1684020</xdr:rowOff>
                  </to>
                </anchor>
              </controlPr>
            </control>
          </mc:Choice>
        </mc:AlternateContent>
        <mc:AlternateContent xmlns:mc="http://schemas.openxmlformats.org/markup-compatibility/2006">
          <mc:Choice Requires="x14">
            <control shapeId="1375" r:id="rId23" name="Option Button 351">
              <controlPr defaultSize="0" autoFill="0" autoLine="0" autoPict="0">
                <anchor moveWithCells="1">
                  <from>
                    <xdr:col>28</xdr:col>
                    <xdr:colOff>0</xdr:colOff>
                    <xdr:row>325</xdr:row>
                    <xdr:rowOff>7620</xdr:rowOff>
                  </from>
                  <to>
                    <xdr:col>29</xdr:col>
                    <xdr:colOff>0</xdr:colOff>
                    <xdr:row>326</xdr:row>
                    <xdr:rowOff>0</xdr:rowOff>
                  </to>
                </anchor>
              </controlPr>
            </control>
          </mc:Choice>
        </mc:AlternateContent>
        <mc:AlternateContent xmlns:mc="http://schemas.openxmlformats.org/markup-compatibility/2006">
          <mc:Choice Requires="x14">
            <control shapeId="1376" r:id="rId24" name="Option Button 352">
              <controlPr defaultSize="0" autoFill="0" autoLine="0" autoPict="0">
                <anchor moveWithCells="1">
                  <from>
                    <xdr:col>28</xdr:col>
                    <xdr:colOff>0</xdr:colOff>
                    <xdr:row>326</xdr:row>
                    <xdr:rowOff>7620</xdr:rowOff>
                  </from>
                  <to>
                    <xdr:col>29</xdr:col>
                    <xdr:colOff>0</xdr:colOff>
                    <xdr:row>327</xdr:row>
                    <xdr:rowOff>0</xdr:rowOff>
                  </to>
                </anchor>
              </controlPr>
            </control>
          </mc:Choice>
        </mc:AlternateContent>
        <mc:AlternateContent xmlns:mc="http://schemas.openxmlformats.org/markup-compatibility/2006">
          <mc:Choice Requires="x14">
            <control shapeId="1377" r:id="rId25" name="Option Button 353">
              <controlPr defaultSize="0" autoFill="0" autoLine="0" autoPict="0">
                <anchor moveWithCells="1">
                  <from>
                    <xdr:col>28</xdr:col>
                    <xdr:colOff>0</xdr:colOff>
                    <xdr:row>347</xdr:row>
                    <xdr:rowOff>7620</xdr:rowOff>
                  </from>
                  <to>
                    <xdr:col>29</xdr:col>
                    <xdr:colOff>0</xdr:colOff>
                    <xdr:row>348</xdr:row>
                    <xdr:rowOff>0</xdr:rowOff>
                  </to>
                </anchor>
              </controlPr>
            </control>
          </mc:Choice>
        </mc:AlternateContent>
        <mc:AlternateContent xmlns:mc="http://schemas.openxmlformats.org/markup-compatibility/2006">
          <mc:Choice Requires="x14">
            <control shapeId="1378" r:id="rId26" name="Option Button 354">
              <controlPr defaultSize="0" autoFill="0" autoLine="0" autoPict="0">
                <anchor moveWithCells="1">
                  <from>
                    <xdr:col>28</xdr:col>
                    <xdr:colOff>0</xdr:colOff>
                    <xdr:row>348</xdr:row>
                    <xdr:rowOff>7620</xdr:rowOff>
                  </from>
                  <to>
                    <xdr:col>29</xdr:col>
                    <xdr:colOff>0</xdr:colOff>
                    <xdr:row>349</xdr:row>
                    <xdr:rowOff>45720</xdr:rowOff>
                  </to>
                </anchor>
              </controlPr>
            </control>
          </mc:Choice>
        </mc:AlternateContent>
        <mc:AlternateContent xmlns:mc="http://schemas.openxmlformats.org/markup-compatibility/2006">
          <mc:Choice Requires="x14">
            <control shapeId="1394" r:id="rId27" name="Option Button 370">
              <controlPr defaultSize="0" autoFill="0" autoLine="0" autoPict="0">
                <anchor moveWithCells="1">
                  <from>
                    <xdr:col>28</xdr:col>
                    <xdr:colOff>0</xdr:colOff>
                    <xdr:row>389</xdr:row>
                    <xdr:rowOff>7620</xdr:rowOff>
                  </from>
                  <to>
                    <xdr:col>29</xdr:col>
                    <xdr:colOff>0</xdr:colOff>
                    <xdr:row>390</xdr:row>
                    <xdr:rowOff>0</xdr:rowOff>
                  </to>
                </anchor>
              </controlPr>
            </control>
          </mc:Choice>
        </mc:AlternateContent>
        <mc:AlternateContent xmlns:mc="http://schemas.openxmlformats.org/markup-compatibility/2006">
          <mc:Choice Requires="x14">
            <control shapeId="1395" r:id="rId28" name="Option Button 371">
              <controlPr defaultSize="0" autoFill="0" autoLine="0" autoPict="0">
                <anchor moveWithCells="1">
                  <from>
                    <xdr:col>28</xdr:col>
                    <xdr:colOff>0</xdr:colOff>
                    <xdr:row>390</xdr:row>
                    <xdr:rowOff>7620</xdr:rowOff>
                  </from>
                  <to>
                    <xdr:col>29</xdr:col>
                    <xdr:colOff>0</xdr:colOff>
                    <xdr:row>391</xdr:row>
                    <xdr:rowOff>0</xdr:rowOff>
                  </to>
                </anchor>
              </controlPr>
            </control>
          </mc:Choice>
        </mc:AlternateContent>
        <mc:AlternateContent xmlns:mc="http://schemas.openxmlformats.org/markup-compatibility/2006">
          <mc:Choice Requires="x14">
            <control shapeId="1405" r:id="rId29" name="Option Button 381">
              <controlPr defaultSize="0" autoFill="0" autoLine="0" autoPict="0">
                <anchor moveWithCells="1">
                  <from>
                    <xdr:col>28</xdr:col>
                    <xdr:colOff>0</xdr:colOff>
                    <xdr:row>430</xdr:row>
                    <xdr:rowOff>7620</xdr:rowOff>
                  </from>
                  <to>
                    <xdr:col>29</xdr:col>
                    <xdr:colOff>0</xdr:colOff>
                    <xdr:row>431</xdr:row>
                    <xdr:rowOff>0</xdr:rowOff>
                  </to>
                </anchor>
              </controlPr>
            </control>
          </mc:Choice>
        </mc:AlternateContent>
        <mc:AlternateContent xmlns:mc="http://schemas.openxmlformats.org/markup-compatibility/2006">
          <mc:Choice Requires="x14">
            <control shapeId="1406" r:id="rId30" name="Option Button 382">
              <controlPr defaultSize="0" autoFill="0" autoLine="0" autoPict="0">
                <anchor moveWithCells="1">
                  <from>
                    <xdr:col>28</xdr:col>
                    <xdr:colOff>0</xdr:colOff>
                    <xdr:row>431</xdr:row>
                    <xdr:rowOff>7620</xdr:rowOff>
                  </from>
                  <to>
                    <xdr:col>29</xdr:col>
                    <xdr:colOff>0</xdr:colOff>
                    <xdr:row>432</xdr:row>
                    <xdr:rowOff>0</xdr:rowOff>
                  </to>
                </anchor>
              </controlPr>
            </control>
          </mc:Choice>
        </mc:AlternateContent>
        <mc:AlternateContent xmlns:mc="http://schemas.openxmlformats.org/markup-compatibility/2006">
          <mc:Choice Requires="x14">
            <control shapeId="1428" r:id="rId31" name="Group Box 404">
              <controlPr defaultSize="0" autoFill="0" autoPict="0">
                <anchor moveWithCells="1">
                  <from>
                    <xdr:col>28</xdr:col>
                    <xdr:colOff>0</xdr:colOff>
                    <xdr:row>292</xdr:row>
                    <xdr:rowOff>0</xdr:rowOff>
                  </from>
                  <to>
                    <xdr:col>29</xdr:col>
                    <xdr:colOff>0</xdr:colOff>
                    <xdr:row>296</xdr:row>
                    <xdr:rowOff>0</xdr:rowOff>
                  </to>
                </anchor>
              </controlPr>
            </control>
          </mc:Choice>
        </mc:AlternateContent>
        <mc:AlternateContent xmlns:mc="http://schemas.openxmlformats.org/markup-compatibility/2006">
          <mc:Choice Requires="x14">
            <control shapeId="1430" r:id="rId32" name="Group Box 406">
              <controlPr defaultSize="0" autoFill="0" autoPict="0">
                <anchor moveWithCells="1">
                  <from>
                    <xdr:col>28</xdr:col>
                    <xdr:colOff>0</xdr:colOff>
                    <xdr:row>324</xdr:row>
                    <xdr:rowOff>403860</xdr:rowOff>
                  </from>
                  <to>
                    <xdr:col>29</xdr:col>
                    <xdr:colOff>0</xdr:colOff>
                    <xdr:row>327</xdr:row>
                    <xdr:rowOff>0</xdr:rowOff>
                  </to>
                </anchor>
              </controlPr>
            </control>
          </mc:Choice>
        </mc:AlternateContent>
        <mc:AlternateContent xmlns:mc="http://schemas.openxmlformats.org/markup-compatibility/2006">
          <mc:Choice Requires="x14">
            <control shapeId="1433" r:id="rId33" name="Group Box 409">
              <controlPr defaultSize="0" autoFill="0" autoPict="0">
                <anchor moveWithCells="1">
                  <from>
                    <xdr:col>28</xdr:col>
                    <xdr:colOff>0</xdr:colOff>
                    <xdr:row>389</xdr:row>
                    <xdr:rowOff>0</xdr:rowOff>
                  </from>
                  <to>
                    <xdr:col>29</xdr:col>
                    <xdr:colOff>0</xdr:colOff>
                    <xdr:row>391</xdr:row>
                    <xdr:rowOff>0</xdr:rowOff>
                  </to>
                </anchor>
              </controlPr>
            </control>
          </mc:Choice>
        </mc:AlternateContent>
        <mc:AlternateContent xmlns:mc="http://schemas.openxmlformats.org/markup-compatibility/2006">
          <mc:Choice Requires="x14">
            <control shapeId="1437" r:id="rId34" name="Group Box 413">
              <controlPr defaultSize="0" autoFill="0" autoPict="0">
                <anchor moveWithCells="1">
                  <from>
                    <xdr:col>28</xdr:col>
                    <xdr:colOff>0</xdr:colOff>
                    <xdr:row>430</xdr:row>
                    <xdr:rowOff>0</xdr:rowOff>
                  </from>
                  <to>
                    <xdr:col>29</xdr:col>
                    <xdr:colOff>0</xdr:colOff>
                    <xdr:row>432</xdr:row>
                    <xdr:rowOff>0</xdr:rowOff>
                  </to>
                </anchor>
              </controlPr>
            </control>
          </mc:Choice>
        </mc:AlternateContent>
        <mc:AlternateContent xmlns:mc="http://schemas.openxmlformats.org/markup-compatibility/2006">
          <mc:Choice Requires="x14">
            <control shapeId="1458" r:id="rId35" name="Check Box 434">
              <controlPr defaultSize="0" autoFill="0" autoLine="0" autoPict="0">
                <anchor moveWithCells="1">
                  <from>
                    <xdr:col>0</xdr:col>
                    <xdr:colOff>0</xdr:colOff>
                    <xdr:row>365</xdr:row>
                    <xdr:rowOff>0</xdr:rowOff>
                  </from>
                  <to>
                    <xdr:col>1</xdr:col>
                    <xdr:colOff>7620</xdr:colOff>
                    <xdr:row>366</xdr:row>
                    <xdr:rowOff>0</xdr:rowOff>
                  </to>
                </anchor>
              </controlPr>
            </control>
          </mc:Choice>
        </mc:AlternateContent>
        <mc:AlternateContent xmlns:mc="http://schemas.openxmlformats.org/markup-compatibility/2006">
          <mc:Choice Requires="x14">
            <control shapeId="1459" r:id="rId36" name="Check Box 435">
              <controlPr defaultSize="0" autoFill="0" autoLine="0" autoPict="0">
                <anchor moveWithCells="1">
                  <from>
                    <xdr:col>0</xdr:col>
                    <xdr:colOff>0</xdr:colOff>
                    <xdr:row>366</xdr:row>
                    <xdr:rowOff>0</xdr:rowOff>
                  </from>
                  <to>
                    <xdr:col>1</xdr:col>
                    <xdr:colOff>7620</xdr:colOff>
                    <xdr:row>367</xdr:row>
                    <xdr:rowOff>0</xdr:rowOff>
                  </to>
                </anchor>
              </controlPr>
            </control>
          </mc:Choice>
        </mc:AlternateContent>
        <mc:AlternateContent xmlns:mc="http://schemas.openxmlformats.org/markup-compatibility/2006">
          <mc:Choice Requires="x14">
            <control shapeId="1460" r:id="rId37" name="Check Box 436">
              <controlPr defaultSize="0" autoFill="0" autoLine="0" autoPict="0">
                <anchor moveWithCells="1">
                  <from>
                    <xdr:col>0</xdr:col>
                    <xdr:colOff>0</xdr:colOff>
                    <xdr:row>367</xdr:row>
                    <xdr:rowOff>0</xdr:rowOff>
                  </from>
                  <to>
                    <xdr:col>1</xdr:col>
                    <xdr:colOff>7620</xdr:colOff>
                    <xdr:row>368</xdr:row>
                    <xdr:rowOff>0</xdr:rowOff>
                  </to>
                </anchor>
              </controlPr>
            </control>
          </mc:Choice>
        </mc:AlternateContent>
        <mc:AlternateContent xmlns:mc="http://schemas.openxmlformats.org/markup-compatibility/2006">
          <mc:Choice Requires="x14">
            <control shapeId="1461" r:id="rId38" name="Check Box 437">
              <controlPr defaultSize="0" autoFill="0" autoLine="0" autoPict="0">
                <anchor moveWithCells="1">
                  <from>
                    <xdr:col>12</xdr:col>
                    <xdr:colOff>0</xdr:colOff>
                    <xdr:row>367</xdr:row>
                    <xdr:rowOff>0</xdr:rowOff>
                  </from>
                  <to>
                    <xdr:col>13</xdr:col>
                    <xdr:colOff>0</xdr:colOff>
                    <xdr:row>368</xdr:row>
                    <xdr:rowOff>0</xdr:rowOff>
                  </to>
                </anchor>
              </controlPr>
            </control>
          </mc:Choice>
        </mc:AlternateContent>
        <mc:AlternateContent xmlns:mc="http://schemas.openxmlformats.org/markup-compatibility/2006">
          <mc:Choice Requires="x14">
            <control shapeId="1463" r:id="rId39" name="Check Box 439">
              <controlPr defaultSize="0" autoFill="0" autoLine="0" autoPict="0">
                <anchor moveWithCells="1">
                  <from>
                    <xdr:col>12</xdr:col>
                    <xdr:colOff>0</xdr:colOff>
                    <xdr:row>365</xdr:row>
                    <xdr:rowOff>0</xdr:rowOff>
                  </from>
                  <to>
                    <xdr:col>13</xdr:col>
                    <xdr:colOff>0</xdr:colOff>
                    <xdr:row>366</xdr:row>
                    <xdr:rowOff>0</xdr:rowOff>
                  </to>
                </anchor>
              </controlPr>
            </control>
          </mc:Choice>
        </mc:AlternateContent>
        <mc:AlternateContent xmlns:mc="http://schemas.openxmlformats.org/markup-compatibility/2006">
          <mc:Choice Requires="x14">
            <control shapeId="1464" r:id="rId40" name="Check Box 440">
              <controlPr defaultSize="0" autoFill="0" autoLine="0" autoPict="0">
                <anchor moveWithCells="1">
                  <from>
                    <xdr:col>12</xdr:col>
                    <xdr:colOff>0</xdr:colOff>
                    <xdr:row>366</xdr:row>
                    <xdr:rowOff>0</xdr:rowOff>
                  </from>
                  <to>
                    <xdr:col>13</xdr:col>
                    <xdr:colOff>0</xdr:colOff>
                    <xdr:row>367</xdr:row>
                    <xdr:rowOff>0</xdr:rowOff>
                  </to>
                </anchor>
              </controlPr>
            </control>
          </mc:Choice>
        </mc:AlternateContent>
        <mc:AlternateContent xmlns:mc="http://schemas.openxmlformats.org/markup-compatibility/2006">
          <mc:Choice Requires="x14">
            <control shapeId="1465" r:id="rId41" name="Check Box 441">
              <controlPr defaultSize="0" autoFill="0" autoLine="0" autoPict="0">
                <anchor moveWithCells="1">
                  <from>
                    <xdr:col>0</xdr:col>
                    <xdr:colOff>0</xdr:colOff>
                    <xdr:row>370</xdr:row>
                    <xdr:rowOff>0</xdr:rowOff>
                  </from>
                  <to>
                    <xdr:col>1</xdr:col>
                    <xdr:colOff>7620</xdr:colOff>
                    <xdr:row>371</xdr:row>
                    <xdr:rowOff>0</xdr:rowOff>
                  </to>
                </anchor>
              </controlPr>
            </control>
          </mc:Choice>
        </mc:AlternateContent>
        <mc:AlternateContent xmlns:mc="http://schemas.openxmlformats.org/markup-compatibility/2006">
          <mc:Choice Requires="x14">
            <control shapeId="1466" r:id="rId42" name="Check Box 442">
              <controlPr defaultSize="0" autoFill="0" autoLine="0" autoPict="0">
                <anchor moveWithCells="1">
                  <from>
                    <xdr:col>0</xdr:col>
                    <xdr:colOff>0</xdr:colOff>
                    <xdr:row>371</xdr:row>
                    <xdr:rowOff>0</xdr:rowOff>
                  </from>
                  <to>
                    <xdr:col>1</xdr:col>
                    <xdr:colOff>7620</xdr:colOff>
                    <xdr:row>372</xdr:row>
                    <xdr:rowOff>0</xdr:rowOff>
                  </to>
                </anchor>
              </controlPr>
            </control>
          </mc:Choice>
        </mc:AlternateContent>
        <mc:AlternateContent xmlns:mc="http://schemas.openxmlformats.org/markup-compatibility/2006">
          <mc:Choice Requires="x14">
            <control shapeId="1467" r:id="rId43" name="Check Box 443">
              <controlPr defaultSize="0" autoFill="0" autoLine="0" autoPict="0">
                <anchor moveWithCells="1">
                  <from>
                    <xdr:col>12</xdr:col>
                    <xdr:colOff>0</xdr:colOff>
                    <xdr:row>370</xdr:row>
                    <xdr:rowOff>0</xdr:rowOff>
                  </from>
                  <to>
                    <xdr:col>13</xdr:col>
                    <xdr:colOff>0</xdr:colOff>
                    <xdr:row>371</xdr:row>
                    <xdr:rowOff>0</xdr:rowOff>
                  </to>
                </anchor>
              </controlPr>
            </control>
          </mc:Choice>
        </mc:AlternateContent>
        <mc:AlternateContent xmlns:mc="http://schemas.openxmlformats.org/markup-compatibility/2006">
          <mc:Choice Requires="x14">
            <control shapeId="1468" r:id="rId44" name="Check Box 444">
              <controlPr defaultSize="0" autoFill="0" autoLine="0" autoPict="0">
                <anchor moveWithCells="1">
                  <from>
                    <xdr:col>12</xdr:col>
                    <xdr:colOff>0</xdr:colOff>
                    <xdr:row>371</xdr:row>
                    <xdr:rowOff>0</xdr:rowOff>
                  </from>
                  <to>
                    <xdr:col>13</xdr:col>
                    <xdr:colOff>0</xdr:colOff>
                    <xdr:row>372</xdr:row>
                    <xdr:rowOff>0</xdr:rowOff>
                  </to>
                </anchor>
              </controlPr>
            </control>
          </mc:Choice>
        </mc:AlternateContent>
        <mc:AlternateContent xmlns:mc="http://schemas.openxmlformats.org/markup-compatibility/2006">
          <mc:Choice Requires="x14">
            <control shapeId="1469" r:id="rId45" name="Check Box 445">
              <controlPr defaultSize="0" autoFill="0" autoLine="0" autoPict="0">
                <anchor moveWithCells="1">
                  <from>
                    <xdr:col>0</xdr:col>
                    <xdr:colOff>0</xdr:colOff>
                    <xdr:row>372</xdr:row>
                    <xdr:rowOff>0</xdr:rowOff>
                  </from>
                  <to>
                    <xdr:col>1</xdr:col>
                    <xdr:colOff>7620</xdr:colOff>
                    <xdr:row>373</xdr:row>
                    <xdr:rowOff>0</xdr:rowOff>
                  </to>
                </anchor>
              </controlPr>
            </control>
          </mc:Choice>
        </mc:AlternateContent>
        <mc:AlternateContent xmlns:mc="http://schemas.openxmlformats.org/markup-compatibility/2006">
          <mc:Choice Requires="x14">
            <control shapeId="1470" r:id="rId46" name="Check Box 446">
              <controlPr defaultSize="0" autoFill="0" autoLine="0" autoPict="0">
                <anchor moveWithCells="1">
                  <from>
                    <xdr:col>12</xdr:col>
                    <xdr:colOff>0</xdr:colOff>
                    <xdr:row>372</xdr:row>
                    <xdr:rowOff>0</xdr:rowOff>
                  </from>
                  <to>
                    <xdr:col>13</xdr:col>
                    <xdr:colOff>0</xdr:colOff>
                    <xdr:row>373</xdr:row>
                    <xdr:rowOff>0</xdr:rowOff>
                  </to>
                </anchor>
              </controlPr>
            </control>
          </mc:Choice>
        </mc:AlternateContent>
        <mc:AlternateContent xmlns:mc="http://schemas.openxmlformats.org/markup-compatibility/2006">
          <mc:Choice Requires="x14">
            <control shapeId="1472" r:id="rId47" name="Check Box 448">
              <controlPr defaultSize="0" autoFill="0" autoLine="0" autoPict="0">
                <anchor moveWithCells="1">
                  <from>
                    <xdr:col>0</xdr:col>
                    <xdr:colOff>0</xdr:colOff>
                    <xdr:row>368</xdr:row>
                    <xdr:rowOff>0</xdr:rowOff>
                  </from>
                  <to>
                    <xdr:col>1</xdr:col>
                    <xdr:colOff>7620</xdr:colOff>
                    <xdr:row>369</xdr:row>
                    <xdr:rowOff>0</xdr:rowOff>
                  </to>
                </anchor>
              </controlPr>
            </control>
          </mc:Choice>
        </mc:AlternateContent>
        <mc:AlternateContent xmlns:mc="http://schemas.openxmlformats.org/markup-compatibility/2006">
          <mc:Choice Requires="x14">
            <control shapeId="1473" r:id="rId48" name="Check Box 449">
              <controlPr defaultSize="0" autoFill="0" autoLine="0" autoPict="0">
                <anchor moveWithCells="1">
                  <from>
                    <xdr:col>28</xdr:col>
                    <xdr:colOff>0</xdr:colOff>
                    <xdr:row>401</xdr:row>
                    <xdr:rowOff>0</xdr:rowOff>
                  </from>
                  <to>
                    <xdr:col>29</xdr:col>
                    <xdr:colOff>0</xdr:colOff>
                    <xdr:row>402</xdr:row>
                    <xdr:rowOff>0</xdr:rowOff>
                  </to>
                </anchor>
              </controlPr>
            </control>
          </mc:Choice>
        </mc:AlternateContent>
        <mc:AlternateContent xmlns:mc="http://schemas.openxmlformats.org/markup-compatibility/2006">
          <mc:Choice Requires="x14">
            <control shapeId="1474" r:id="rId49" name="Check Box 450">
              <controlPr defaultSize="0" autoFill="0" autoLine="0" autoPict="0">
                <anchor moveWithCells="1">
                  <from>
                    <xdr:col>28</xdr:col>
                    <xdr:colOff>0</xdr:colOff>
                    <xdr:row>412</xdr:row>
                    <xdr:rowOff>0</xdr:rowOff>
                  </from>
                  <to>
                    <xdr:col>29</xdr:col>
                    <xdr:colOff>0</xdr:colOff>
                    <xdr:row>413</xdr:row>
                    <xdr:rowOff>0</xdr:rowOff>
                  </to>
                </anchor>
              </controlPr>
            </control>
          </mc:Choice>
        </mc:AlternateContent>
        <mc:AlternateContent xmlns:mc="http://schemas.openxmlformats.org/markup-compatibility/2006">
          <mc:Choice Requires="x14">
            <control shapeId="1475" r:id="rId50" name="Check Box 451">
              <controlPr defaultSize="0" autoFill="0" autoLine="0" autoPict="0">
                <anchor moveWithCells="1">
                  <from>
                    <xdr:col>28</xdr:col>
                    <xdr:colOff>0</xdr:colOff>
                    <xdr:row>417</xdr:row>
                    <xdr:rowOff>0</xdr:rowOff>
                  </from>
                  <to>
                    <xdr:col>29</xdr:col>
                    <xdr:colOff>0</xdr:colOff>
                    <xdr:row>418</xdr:row>
                    <xdr:rowOff>0</xdr:rowOff>
                  </to>
                </anchor>
              </controlPr>
            </control>
          </mc:Choice>
        </mc:AlternateContent>
        <mc:AlternateContent xmlns:mc="http://schemas.openxmlformats.org/markup-compatibility/2006">
          <mc:Choice Requires="x14">
            <control shapeId="1477" r:id="rId51" name="Check Box 453">
              <controlPr defaultSize="0" autoFill="0" autoLine="0" autoPict="0">
                <anchor moveWithCells="1">
                  <from>
                    <xdr:col>28</xdr:col>
                    <xdr:colOff>0</xdr:colOff>
                    <xdr:row>421</xdr:row>
                    <xdr:rowOff>0</xdr:rowOff>
                  </from>
                  <to>
                    <xdr:col>29</xdr:col>
                    <xdr:colOff>0</xdr:colOff>
                    <xdr:row>422</xdr:row>
                    <xdr:rowOff>0</xdr:rowOff>
                  </to>
                </anchor>
              </controlPr>
            </control>
          </mc:Choice>
        </mc:AlternateContent>
        <mc:AlternateContent xmlns:mc="http://schemas.openxmlformats.org/markup-compatibility/2006">
          <mc:Choice Requires="x14">
            <control shapeId="1499" r:id="rId52" name="Option Button 475">
              <controlPr defaultSize="0" autoFill="0" autoLine="0" autoPict="0">
                <anchor moveWithCells="1">
                  <from>
                    <xdr:col>25</xdr:col>
                    <xdr:colOff>144780</xdr:colOff>
                    <xdr:row>34</xdr:row>
                    <xdr:rowOff>7620</xdr:rowOff>
                  </from>
                  <to>
                    <xdr:col>26</xdr:col>
                    <xdr:colOff>144780</xdr:colOff>
                    <xdr:row>34</xdr:row>
                    <xdr:rowOff>190500</xdr:rowOff>
                  </to>
                </anchor>
              </controlPr>
            </control>
          </mc:Choice>
        </mc:AlternateContent>
        <mc:AlternateContent xmlns:mc="http://schemas.openxmlformats.org/markup-compatibility/2006">
          <mc:Choice Requires="x14">
            <control shapeId="1538" r:id="rId53" name="Check Box 514">
              <controlPr defaultSize="0" autoFill="0" autoLine="0" autoPict="0">
                <anchor moveWithCells="1">
                  <from>
                    <xdr:col>28</xdr:col>
                    <xdr:colOff>0</xdr:colOff>
                    <xdr:row>397</xdr:row>
                    <xdr:rowOff>0</xdr:rowOff>
                  </from>
                  <to>
                    <xdr:col>29</xdr:col>
                    <xdr:colOff>0</xdr:colOff>
                    <xdr:row>397</xdr:row>
                    <xdr:rowOff>541020</xdr:rowOff>
                  </to>
                </anchor>
              </controlPr>
            </control>
          </mc:Choice>
        </mc:AlternateContent>
        <mc:AlternateContent xmlns:mc="http://schemas.openxmlformats.org/markup-compatibility/2006">
          <mc:Choice Requires="x14">
            <control shapeId="1540" r:id="rId54" name="Check Box 516">
              <controlPr defaultSize="0" autoFill="0" autoLine="0" autoPict="0">
                <anchor moveWithCells="1">
                  <from>
                    <xdr:col>28</xdr:col>
                    <xdr:colOff>0</xdr:colOff>
                    <xdr:row>438</xdr:row>
                    <xdr:rowOff>0</xdr:rowOff>
                  </from>
                  <to>
                    <xdr:col>29</xdr:col>
                    <xdr:colOff>0</xdr:colOff>
                    <xdr:row>439</xdr:row>
                    <xdr:rowOff>30480</xdr:rowOff>
                  </to>
                </anchor>
              </controlPr>
            </control>
          </mc:Choice>
        </mc:AlternateContent>
        <mc:AlternateContent xmlns:mc="http://schemas.openxmlformats.org/markup-compatibility/2006">
          <mc:Choice Requires="x14">
            <control shapeId="1541" r:id="rId55" name="Check Box 517">
              <controlPr defaultSize="0" autoFill="0" autoLine="0" autoPict="0">
                <anchor moveWithCells="1">
                  <from>
                    <xdr:col>28</xdr:col>
                    <xdr:colOff>0</xdr:colOff>
                    <xdr:row>442</xdr:row>
                    <xdr:rowOff>0</xdr:rowOff>
                  </from>
                  <to>
                    <xdr:col>29</xdr:col>
                    <xdr:colOff>0</xdr:colOff>
                    <xdr:row>443</xdr:row>
                    <xdr:rowOff>0</xdr:rowOff>
                  </to>
                </anchor>
              </controlPr>
            </control>
          </mc:Choice>
        </mc:AlternateContent>
        <mc:AlternateContent xmlns:mc="http://schemas.openxmlformats.org/markup-compatibility/2006">
          <mc:Choice Requires="x14">
            <control shapeId="1542" r:id="rId56" name="Check Box 518">
              <controlPr defaultSize="0" autoFill="0" autoLine="0" autoPict="0">
                <anchor moveWithCells="1">
                  <from>
                    <xdr:col>28</xdr:col>
                    <xdr:colOff>0</xdr:colOff>
                    <xdr:row>446</xdr:row>
                    <xdr:rowOff>0</xdr:rowOff>
                  </from>
                  <to>
                    <xdr:col>29</xdr:col>
                    <xdr:colOff>0</xdr:colOff>
                    <xdr:row>446</xdr:row>
                    <xdr:rowOff>807720</xdr:rowOff>
                  </to>
                </anchor>
              </controlPr>
            </control>
          </mc:Choice>
        </mc:AlternateContent>
        <mc:AlternateContent xmlns:mc="http://schemas.openxmlformats.org/markup-compatibility/2006">
          <mc:Choice Requires="x14">
            <control shapeId="1543" r:id="rId57" name="Check Box 519">
              <controlPr defaultSize="0" autoFill="0" autoLine="0" autoPict="0">
                <anchor moveWithCells="1">
                  <from>
                    <xdr:col>28</xdr:col>
                    <xdr:colOff>0</xdr:colOff>
                    <xdr:row>450</xdr:row>
                    <xdr:rowOff>7620</xdr:rowOff>
                  </from>
                  <to>
                    <xdr:col>29</xdr:col>
                    <xdr:colOff>0</xdr:colOff>
                    <xdr:row>451</xdr:row>
                    <xdr:rowOff>7620</xdr:rowOff>
                  </to>
                </anchor>
              </controlPr>
            </control>
          </mc:Choice>
        </mc:AlternateContent>
        <mc:AlternateContent xmlns:mc="http://schemas.openxmlformats.org/markup-compatibility/2006">
          <mc:Choice Requires="x14">
            <control shapeId="1544" r:id="rId58" name="Check Box 520">
              <controlPr defaultSize="0" autoFill="0" autoLine="0" autoPict="0">
                <anchor moveWithCells="1">
                  <from>
                    <xdr:col>28</xdr:col>
                    <xdr:colOff>0</xdr:colOff>
                    <xdr:row>453</xdr:row>
                    <xdr:rowOff>175260</xdr:rowOff>
                  </from>
                  <to>
                    <xdr:col>29</xdr:col>
                    <xdr:colOff>0</xdr:colOff>
                    <xdr:row>455</xdr:row>
                    <xdr:rowOff>7620</xdr:rowOff>
                  </to>
                </anchor>
              </controlPr>
            </control>
          </mc:Choice>
        </mc:AlternateContent>
        <mc:AlternateContent xmlns:mc="http://schemas.openxmlformats.org/markup-compatibility/2006">
          <mc:Choice Requires="x14">
            <control shapeId="1546" r:id="rId59" name="Check Box 522">
              <controlPr defaultSize="0" autoFill="0" autoLine="0" autoPict="0">
                <anchor moveWithCells="1">
                  <from>
                    <xdr:col>28</xdr:col>
                    <xdr:colOff>7620</xdr:colOff>
                    <xdr:row>458</xdr:row>
                    <xdr:rowOff>0</xdr:rowOff>
                  </from>
                  <to>
                    <xdr:col>29</xdr:col>
                    <xdr:colOff>0</xdr:colOff>
                    <xdr:row>458</xdr:row>
                    <xdr:rowOff>198120</xdr:rowOff>
                  </to>
                </anchor>
              </controlPr>
            </control>
          </mc:Choice>
        </mc:AlternateContent>
        <mc:AlternateContent xmlns:mc="http://schemas.openxmlformats.org/markup-compatibility/2006">
          <mc:Choice Requires="x14">
            <control shapeId="1547" r:id="rId60" name="Check Box 523">
              <controlPr defaultSize="0" autoFill="0" autoLine="0" autoPict="0">
                <anchor moveWithCells="1">
                  <from>
                    <xdr:col>28</xdr:col>
                    <xdr:colOff>7620</xdr:colOff>
                    <xdr:row>462</xdr:row>
                    <xdr:rowOff>0</xdr:rowOff>
                  </from>
                  <to>
                    <xdr:col>29</xdr:col>
                    <xdr:colOff>0</xdr:colOff>
                    <xdr:row>463</xdr:row>
                    <xdr:rowOff>7620</xdr:rowOff>
                  </to>
                </anchor>
              </controlPr>
            </control>
          </mc:Choice>
        </mc:AlternateContent>
        <mc:AlternateContent xmlns:mc="http://schemas.openxmlformats.org/markup-compatibility/2006">
          <mc:Choice Requires="x14">
            <control shapeId="1548" r:id="rId61" name="Check Box 524">
              <controlPr locked="0" defaultSize="0" autoFill="0" autoLine="0" autoPict="0">
                <anchor moveWithCells="1">
                  <from>
                    <xdr:col>28</xdr:col>
                    <xdr:colOff>7620</xdr:colOff>
                    <xdr:row>466</xdr:row>
                    <xdr:rowOff>0</xdr:rowOff>
                  </from>
                  <to>
                    <xdr:col>29</xdr:col>
                    <xdr:colOff>0</xdr:colOff>
                    <xdr:row>467</xdr:row>
                    <xdr:rowOff>0</xdr:rowOff>
                  </to>
                </anchor>
              </controlPr>
            </control>
          </mc:Choice>
        </mc:AlternateContent>
        <mc:AlternateContent xmlns:mc="http://schemas.openxmlformats.org/markup-compatibility/2006">
          <mc:Choice Requires="x14">
            <control shapeId="1549" r:id="rId62" name="Check Box 525">
              <controlPr defaultSize="0" autoFill="0" autoLine="0" autoPict="0">
                <anchor moveWithCells="1">
                  <from>
                    <xdr:col>28</xdr:col>
                    <xdr:colOff>0</xdr:colOff>
                    <xdr:row>470</xdr:row>
                    <xdr:rowOff>0</xdr:rowOff>
                  </from>
                  <to>
                    <xdr:col>29</xdr:col>
                    <xdr:colOff>0</xdr:colOff>
                    <xdr:row>471</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349</xdr:row>
                    <xdr:rowOff>7620</xdr:rowOff>
                  </from>
                  <to>
                    <xdr:col>29</xdr:col>
                    <xdr:colOff>0</xdr:colOff>
                    <xdr:row>350</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350</xdr:row>
                    <xdr:rowOff>7620</xdr:rowOff>
                  </from>
                  <to>
                    <xdr:col>29</xdr:col>
                    <xdr:colOff>0</xdr:colOff>
                    <xdr:row>350</xdr:row>
                    <xdr:rowOff>365760</xdr:rowOff>
                  </to>
                </anchor>
              </controlPr>
            </control>
          </mc:Choice>
        </mc:AlternateContent>
        <mc:AlternateContent xmlns:mc="http://schemas.openxmlformats.org/markup-compatibility/2006">
          <mc:Choice Requires="x14">
            <control shapeId="1556" r:id="rId65" name="Group Box 532">
              <controlPr defaultSize="0" print="0" autoFill="0" autoPict="0">
                <anchor moveWithCells="1">
                  <from>
                    <xdr:col>28</xdr:col>
                    <xdr:colOff>0</xdr:colOff>
                    <xdr:row>347</xdr:row>
                    <xdr:rowOff>0</xdr:rowOff>
                  </from>
                  <to>
                    <xdr:col>29</xdr:col>
                    <xdr:colOff>0</xdr:colOff>
                    <xdr:row>351</xdr:row>
                    <xdr:rowOff>0</xdr:rowOff>
                  </to>
                </anchor>
              </controlPr>
            </control>
          </mc:Choice>
        </mc:AlternateContent>
        <mc:AlternateContent xmlns:mc="http://schemas.openxmlformats.org/markup-compatibility/2006">
          <mc:Choice Requires="x14">
            <control shapeId="1559" r:id="rId66" name="Group Box 535">
              <controlPr defaultSize="0" print="0" autoFill="0" autoPict="0" altText="">
                <anchor moveWithCells="1">
                  <from>
                    <xdr:col>9</xdr:col>
                    <xdr:colOff>0</xdr:colOff>
                    <xdr:row>310</xdr:row>
                    <xdr:rowOff>0</xdr:rowOff>
                  </from>
                  <to>
                    <xdr:col>29</xdr:col>
                    <xdr:colOff>0</xdr:colOff>
                    <xdr:row>313</xdr:row>
                    <xdr:rowOff>0</xdr:rowOff>
                  </to>
                </anchor>
              </controlPr>
            </control>
          </mc:Choice>
        </mc:AlternateContent>
        <mc:AlternateContent xmlns:mc="http://schemas.openxmlformats.org/markup-compatibility/2006">
          <mc:Choice Requires="x14">
            <control shapeId="1588" r:id="rId67" name="Check Box 564">
              <controlPr defaultSize="0" autoFill="0" autoLine="0" autoPict="0">
                <anchor moveWithCells="1">
                  <from>
                    <xdr:col>27</xdr:col>
                    <xdr:colOff>137160</xdr:colOff>
                    <xdr:row>34</xdr:row>
                    <xdr:rowOff>0</xdr:rowOff>
                  </from>
                  <to>
                    <xdr:col>29</xdr:col>
                    <xdr:colOff>0</xdr:colOff>
                    <xdr:row>34</xdr:row>
                    <xdr:rowOff>190500</xdr:rowOff>
                  </to>
                </anchor>
              </controlPr>
            </control>
          </mc:Choice>
        </mc:AlternateContent>
        <mc:AlternateContent xmlns:mc="http://schemas.openxmlformats.org/markup-compatibility/2006">
          <mc:Choice Requires="x14">
            <control shapeId="1606" r:id="rId68" name="Check Box 582">
              <controlPr defaultSize="0" autoFill="0" autoLine="0" autoPict="0">
                <anchor moveWithCells="1">
                  <from>
                    <xdr:col>27</xdr:col>
                    <xdr:colOff>137160</xdr:colOff>
                    <xdr:row>35</xdr:row>
                    <xdr:rowOff>0</xdr:rowOff>
                  </from>
                  <to>
                    <xdr:col>28</xdr:col>
                    <xdr:colOff>228600</xdr:colOff>
                    <xdr:row>35</xdr:row>
                    <xdr:rowOff>190500</xdr:rowOff>
                  </to>
                </anchor>
              </controlPr>
            </control>
          </mc:Choice>
        </mc:AlternateContent>
        <mc:AlternateContent xmlns:mc="http://schemas.openxmlformats.org/markup-compatibility/2006">
          <mc:Choice Requires="x14">
            <control shapeId="1608" r:id="rId69" name="Check Box 584">
              <controlPr defaultSize="0" autoFill="0" autoLine="0" autoPict="0">
                <anchor moveWithCells="1">
                  <from>
                    <xdr:col>28</xdr:col>
                    <xdr:colOff>0</xdr:colOff>
                    <xdr:row>328</xdr:row>
                    <xdr:rowOff>7620</xdr:rowOff>
                  </from>
                  <to>
                    <xdr:col>29</xdr:col>
                    <xdr:colOff>0</xdr:colOff>
                    <xdr:row>329</xdr:row>
                    <xdr:rowOff>7620</xdr:rowOff>
                  </to>
                </anchor>
              </controlPr>
            </control>
          </mc:Choice>
        </mc:AlternateContent>
        <mc:AlternateContent xmlns:mc="http://schemas.openxmlformats.org/markup-compatibility/2006">
          <mc:Choice Requires="x14">
            <control shapeId="1609" r:id="rId70" name="Check Box 585">
              <controlPr defaultSize="0" autoFill="0" autoLine="0" autoPict="0">
                <anchor moveWithCells="1">
                  <from>
                    <xdr:col>28</xdr:col>
                    <xdr:colOff>0</xdr:colOff>
                    <xdr:row>329</xdr:row>
                    <xdr:rowOff>7620</xdr:rowOff>
                  </from>
                  <to>
                    <xdr:col>29</xdr:col>
                    <xdr:colOff>0</xdr:colOff>
                    <xdr:row>330</xdr:row>
                    <xdr:rowOff>7620</xdr:rowOff>
                  </to>
                </anchor>
              </controlPr>
            </control>
          </mc:Choice>
        </mc:AlternateContent>
        <mc:AlternateContent xmlns:mc="http://schemas.openxmlformats.org/markup-compatibility/2006">
          <mc:Choice Requires="x14">
            <control shapeId="1610" r:id="rId71" name="Check Box 586">
              <controlPr defaultSize="0" autoFill="0" autoLine="0" autoPict="0">
                <anchor moveWithCells="1">
                  <from>
                    <xdr:col>28</xdr:col>
                    <xdr:colOff>0</xdr:colOff>
                    <xdr:row>330</xdr:row>
                    <xdr:rowOff>7620</xdr:rowOff>
                  </from>
                  <to>
                    <xdr:col>29</xdr:col>
                    <xdr:colOff>0</xdr:colOff>
                    <xdr:row>331</xdr:row>
                    <xdr:rowOff>7620</xdr:rowOff>
                  </to>
                </anchor>
              </controlPr>
            </control>
          </mc:Choice>
        </mc:AlternateContent>
        <mc:AlternateContent xmlns:mc="http://schemas.openxmlformats.org/markup-compatibility/2006">
          <mc:Choice Requires="x14">
            <control shapeId="1611" r:id="rId72" name="Check Box 587">
              <controlPr defaultSize="0" autoFill="0" autoLine="0" autoPict="0">
                <anchor moveWithCells="1">
                  <from>
                    <xdr:col>28</xdr:col>
                    <xdr:colOff>0</xdr:colOff>
                    <xdr:row>331</xdr:row>
                    <xdr:rowOff>7620</xdr:rowOff>
                  </from>
                  <to>
                    <xdr:col>29</xdr:col>
                    <xdr:colOff>0</xdr:colOff>
                    <xdr:row>332</xdr:row>
                    <xdr:rowOff>7620</xdr:rowOff>
                  </to>
                </anchor>
              </controlPr>
            </control>
          </mc:Choice>
        </mc:AlternateContent>
        <mc:AlternateContent xmlns:mc="http://schemas.openxmlformats.org/markup-compatibility/2006">
          <mc:Choice Requires="x14">
            <control shapeId="1612" r:id="rId73" name="Check Box 588">
              <controlPr defaultSize="0" autoFill="0" autoLine="0" autoPict="0">
                <anchor moveWithCells="1">
                  <from>
                    <xdr:col>28</xdr:col>
                    <xdr:colOff>0</xdr:colOff>
                    <xdr:row>333</xdr:row>
                    <xdr:rowOff>7620</xdr:rowOff>
                  </from>
                  <to>
                    <xdr:col>29</xdr:col>
                    <xdr:colOff>0</xdr:colOff>
                    <xdr:row>334</xdr:row>
                    <xdr:rowOff>7620</xdr:rowOff>
                  </to>
                </anchor>
              </controlPr>
            </control>
          </mc:Choice>
        </mc:AlternateContent>
        <mc:AlternateContent xmlns:mc="http://schemas.openxmlformats.org/markup-compatibility/2006">
          <mc:Choice Requires="x14">
            <control shapeId="1614" r:id="rId74" name="Option Button 590">
              <controlPr defaultSize="0" autoFill="0" autoLine="0" autoPict="0">
                <anchor moveWithCells="1">
                  <from>
                    <xdr:col>25</xdr:col>
                    <xdr:colOff>144780</xdr:colOff>
                    <xdr:row>34</xdr:row>
                    <xdr:rowOff>0</xdr:rowOff>
                  </from>
                  <to>
                    <xdr:col>26</xdr:col>
                    <xdr:colOff>144780</xdr:colOff>
                    <xdr:row>34</xdr:row>
                    <xdr:rowOff>0</xdr:rowOff>
                  </to>
                </anchor>
              </controlPr>
            </control>
          </mc:Choice>
        </mc:AlternateContent>
        <mc:AlternateContent xmlns:mc="http://schemas.openxmlformats.org/markup-compatibility/2006">
          <mc:Choice Requires="x14">
            <control shapeId="1621" r:id="rId75" name="Check Box 597">
              <controlPr defaultSize="0" autoFill="0" autoLine="0" autoPict="0">
                <anchor moveWithCells="1">
                  <from>
                    <xdr:col>27</xdr:col>
                    <xdr:colOff>137160</xdr:colOff>
                    <xdr:row>36</xdr:row>
                    <xdr:rowOff>0</xdr:rowOff>
                  </from>
                  <to>
                    <xdr:col>28</xdr:col>
                    <xdr:colOff>160020</xdr:colOff>
                    <xdr:row>36</xdr:row>
                    <xdr:rowOff>182880</xdr:rowOff>
                  </to>
                </anchor>
              </controlPr>
            </control>
          </mc:Choice>
        </mc:AlternateContent>
        <mc:AlternateContent xmlns:mc="http://schemas.openxmlformats.org/markup-compatibility/2006">
          <mc:Choice Requires="x14">
            <control shapeId="1625" r:id="rId76" name="Option Button 601">
              <controlPr defaultSize="0" autoFill="0" autoLine="0" autoPict="0">
                <anchor moveWithCells="1">
                  <from>
                    <xdr:col>25</xdr:col>
                    <xdr:colOff>144780</xdr:colOff>
                    <xdr:row>35</xdr:row>
                    <xdr:rowOff>0</xdr:rowOff>
                  </from>
                  <to>
                    <xdr:col>26</xdr:col>
                    <xdr:colOff>144780</xdr:colOff>
                    <xdr:row>35</xdr:row>
                    <xdr:rowOff>190500</xdr:rowOff>
                  </to>
                </anchor>
              </controlPr>
            </control>
          </mc:Choice>
        </mc:AlternateContent>
        <mc:AlternateContent xmlns:mc="http://schemas.openxmlformats.org/markup-compatibility/2006">
          <mc:Choice Requires="x14">
            <control shapeId="1626" r:id="rId77" name="Option Button 602">
              <controlPr defaultSize="0" autoFill="0" autoLine="0" autoPict="0">
                <anchor moveWithCells="1">
                  <from>
                    <xdr:col>25</xdr:col>
                    <xdr:colOff>144780</xdr:colOff>
                    <xdr:row>36</xdr:row>
                    <xdr:rowOff>22860</xdr:rowOff>
                  </from>
                  <to>
                    <xdr:col>26</xdr:col>
                    <xdr:colOff>190500</xdr:colOff>
                    <xdr:row>36</xdr:row>
                    <xdr:rowOff>190500</xdr:rowOff>
                  </to>
                </anchor>
              </controlPr>
            </control>
          </mc:Choice>
        </mc:AlternateContent>
        <mc:AlternateContent xmlns:mc="http://schemas.openxmlformats.org/markup-compatibility/2006">
          <mc:Choice Requires="x14">
            <control shapeId="1631" r:id="rId78" name="Option Button 607">
              <controlPr defaultSize="0" autoFill="0" autoLine="0" autoPict="0">
                <anchor moveWithCells="1">
                  <from>
                    <xdr:col>25</xdr:col>
                    <xdr:colOff>144780</xdr:colOff>
                    <xdr:row>37</xdr:row>
                    <xdr:rowOff>0</xdr:rowOff>
                  </from>
                  <to>
                    <xdr:col>26</xdr:col>
                    <xdr:colOff>228600</xdr:colOff>
                    <xdr:row>38</xdr:row>
                    <xdr:rowOff>0</xdr:rowOff>
                  </to>
                </anchor>
              </controlPr>
            </control>
          </mc:Choice>
        </mc:AlternateContent>
        <mc:AlternateContent xmlns:mc="http://schemas.openxmlformats.org/markup-compatibility/2006">
          <mc:Choice Requires="x14">
            <control shapeId="1639" r:id="rId79" name="Option Button 615">
              <controlPr defaultSize="0" autoFill="0" autoLine="0" autoPict="0">
                <anchor moveWithCells="1">
                  <from>
                    <xdr:col>25</xdr:col>
                    <xdr:colOff>144780</xdr:colOff>
                    <xdr:row>38</xdr:row>
                    <xdr:rowOff>0</xdr:rowOff>
                  </from>
                  <to>
                    <xdr:col>26</xdr:col>
                    <xdr:colOff>228600</xdr:colOff>
                    <xdr:row>39</xdr:row>
                    <xdr:rowOff>0</xdr:rowOff>
                  </to>
                </anchor>
              </controlPr>
            </control>
          </mc:Choice>
        </mc:AlternateContent>
        <mc:AlternateContent xmlns:mc="http://schemas.openxmlformats.org/markup-compatibility/2006">
          <mc:Choice Requires="x14">
            <control shapeId="1640" r:id="rId80" name="Option Button 616">
              <controlPr defaultSize="0" autoFill="0" autoLine="0" autoPict="0">
                <anchor moveWithCells="1">
                  <from>
                    <xdr:col>25</xdr:col>
                    <xdr:colOff>144780</xdr:colOff>
                    <xdr:row>39</xdr:row>
                    <xdr:rowOff>0</xdr:rowOff>
                  </from>
                  <to>
                    <xdr:col>26</xdr:col>
                    <xdr:colOff>228600</xdr:colOff>
                    <xdr:row>40</xdr:row>
                    <xdr:rowOff>7620</xdr:rowOff>
                  </to>
                </anchor>
              </controlPr>
            </control>
          </mc:Choice>
        </mc:AlternateContent>
        <mc:AlternateContent xmlns:mc="http://schemas.openxmlformats.org/markup-compatibility/2006">
          <mc:Choice Requires="x14">
            <control shapeId="1641" r:id="rId81" name="Option Button 617">
              <controlPr defaultSize="0" autoFill="0" autoLine="0" autoPict="0">
                <anchor moveWithCells="1">
                  <from>
                    <xdr:col>25</xdr:col>
                    <xdr:colOff>144780</xdr:colOff>
                    <xdr:row>40</xdr:row>
                    <xdr:rowOff>0</xdr:rowOff>
                  </from>
                  <to>
                    <xdr:col>26</xdr:col>
                    <xdr:colOff>228600</xdr:colOff>
                    <xdr:row>41</xdr:row>
                    <xdr:rowOff>7620</xdr:rowOff>
                  </to>
                </anchor>
              </controlPr>
            </control>
          </mc:Choice>
        </mc:AlternateContent>
        <mc:AlternateContent xmlns:mc="http://schemas.openxmlformats.org/markup-compatibility/2006">
          <mc:Choice Requires="x14">
            <control shapeId="1642" r:id="rId82" name="Option Button 618">
              <controlPr defaultSize="0" autoFill="0" autoLine="0" autoPict="0">
                <anchor moveWithCells="1">
                  <from>
                    <xdr:col>25</xdr:col>
                    <xdr:colOff>144780</xdr:colOff>
                    <xdr:row>41</xdr:row>
                    <xdr:rowOff>0</xdr:rowOff>
                  </from>
                  <to>
                    <xdr:col>26</xdr:col>
                    <xdr:colOff>228600</xdr:colOff>
                    <xdr:row>42</xdr:row>
                    <xdr:rowOff>0</xdr:rowOff>
                  </to>
                </anchor>
              </controlPr>
            </control>
          </mc:Choice>
        </mc:AlternateContent>
        <mc:AlternateContent xmlns:mc="http://schemas.openxmlformats.org/markup-compatibility/2006">
          <mc:Choice Requires="x14">
            <control shapeId="1643" r:id="rId83" name="Option Button 619">
              <controlPr defaultSize="0" autoFill="0" autoLine="0" autoPict="0">
                <anchor moveWithCells="1">
                  <from>
                    <xdr:col>25</xdr:col>
                    <xdr:colOff>144780</xdr:colOff>
                    <xdr:row>42</xdr:row>
                    <xdr:rowOff>0</xdr:rowOff>
                  </from>
                  <to>
                    <xdr:col>26</xdr:col>
                    <xdr:colOff>228600</xdr:colOff>
                    <xdr:row>43</xdr:row>
                    <xdr:rowOff>0</xdr:rowOff>
                  </to>
                </anchor>
              </controlPr>
            </control>
          </mc:Choice>
        </mc:AlternateContent>
        <mc:AlternateContent xmlns:mc="http://schemas.openxmlformats.org/markup-compatibility/2006">
          <mc:Choice Requires="x14">
            <control shapeId="1644" r:id="rId84" name="Option Button 620">
              <controlPr defaultSize="0" autoFill="0" autoLine="0" autoPict="0">
                <anchor moveWithCells="1">
                  <from>
                    <xdr:col>25</xdr:col>
                    <xdr:colOff>144780</xdr:colOff>
                    <xdr:row>43</xdr:row>
                    <xdr:rowOff>0</xdr:rowOff>
                  </from>
                  <to>
                    <xdr:col>26</xdr:col>
                    <xdr:colOff>228600</xdr:colOff>
                    <xdr:row>44</xdr:row>
                    <xdr:rowOff>7620</xdr:rowOff>
                  </to>
                </anchor>
              </controlPr>
            </control>
          </mc:Choice>
        </mc:AlternateContent>
        <mc:AlternateContent xmlns:mc="http://schemas.openxmlformats.org/markup-compatibility/2006">
          <mc:Choice Requires="x14">
            <control shapeId="1645" r:id="rId85" name="Option Button 621">
              <controlPr defaultSize="0" autoFill="0" autoLine="0" autoPict="0">
                <anchor moveWithCells="1">
                  <from>
                    <xdr:col>25</xdr:col>
                    <xdr:colOff>144780</xdr:colOff>
                    <xdr:row>44</xdr:row>
                    <xdr:rowOff>0</xdr:rowOff>
                  </from>
                  <to>
                    <xdr:col>26</xdr:col>
                    <xdr:colOff>137160</xdr:colOff>
                    <xdr:row>45</xdr:row>
                    <xdr:rowOff>0</xdr:rowOff>
                  </to>
                </anchor>
              </controlPr>
            </control>
          </mc:Choice>
        </mc:AlternateContent>
        <mc:AlternateContent xmlns:mc="http://schemas.openxmlformats.org/markup-compatibility/2006">
          <mc:Choice Requires="x14">
            <control shapeId="1646" r:id="rId86" name="Option Button 622">
              <controlPr defaultSize="0" autoFill="0" autoLine="0" autoPict="0">
                <anchor moveWithCells="1">
                  <from>
                    <xdr:col>25</xdr:col>
                    <xdr:colOff>144780</xdr:colOff>
                    <xdr:row>45</xdr:row>
                    <xdr:rowOff>0</xdr:rowOff>
                  </from>
                  <to>
                    <xdr:col>26</xdr:col>
                    <xdr:colOff>228600</xdr:colOff>
                    <xdr:row>46</xdr:row>
                    <xdr:rowOff>7620</xdr:rowOff>
                  </to>
                </anchor>
              </controlPr>
            </control>
          </mc:Choice>
        </mc:AlternateContent>
        <mc:AlternateContent xmlns:mc="http://schemas.openxmlformats.org/markup-compatibility/2006">
          <mc:Choice Requires="x14">
            <control shapeId="1647" r:id="rId87" name="Option Button 623">
              <controlPr locked="0" defaultSize="0" autoFill="0" autoLine="0" autoPict="0">
                <anchor moveWithCells="1">
                  <from>
                    <xdr:col>25</xdr:col>
                    <xdr:colOff>144780</xdr:colOff>
                    <xdr:row>46</xdr:row>
                    <xdr:rowOff>0</xdr:rowOff>
                  </from>
                  <to>
                    <xdr:col>26</xdr:col>
                    <xdr:colOff>228600</xdr:colOff>
                    <xdr:row>47</xdr:row>
                    <xdr:rowOff>0</xdr:rowOff>
                  </to>
                </anchor>
              </controlPr>
            </control>
          </mc:Choice>
        </mc:AlternateContent>
        <mc:AlternateContent xmlns:mc="http://schemas.openxmlformats.org/markup-compatibility/2006">
          <mc:Choice Requires="x14">
            <control shapeId="1650" r:id="rId88" name="Check Box 626">
              <controlPr defaultSize="0" autoFill="0" autoLine="0" autoPict="0">
                <anchor moveWithCells="1">
                  <from>
                    <xdr:col>27</xdr:col>
                    <xdr:colOff>137160</xdr:colOff>
                    <xdr:row>38</xdr:row>
                    <xdr:rowOff>0</xdr:rowOff>
                  </from>
                  <to>
                    <xdr:col>28</xdr:col>
                    <xdr:colOff>160020</xdr:colOff>
                    <xdr:row>38</xdr:row>
                    <xdr:rowOff>182880</xdr:rowOff>
                  </to>
                </anchor>
              </controlPr>
            </control>
          </mc:Choice>
        </mc:AlternateContent>
        <mc:AlternateContent xmlns:mc="http://schemas.openxmlformats.org/markup-compatibility/2006">
          <mc:Choice Requires="x14">
            <control shapeId="1651" r:id="rId89" name="Check Box 627">
              <controlPr defaultSize="0" autoFill="0" autoLine="0" autoPict="0">
                <anchor moveWithCells="1">
                  <from>
                    <xdr:col>27</xdr:col>
                    <xdr:colOff>137160</xdr:colOff>
                    <xdr:row>37</xdr:row>
                    <xdr:rowOff>0</xdr:rowOff>
                  </from>
                  <to>
                    <xdr:col>28</xdr:col>
                    <xdr:colOff>160020</xdr:colOff>
                    <xdr:row>37</xdr:row>
                    <xdr:rowOff>182880</xdr:rowOff>
                  </to>
                </anchor>
              </controlPr>
            </control>
          </mc:Choice>
        </mc:AlternateContent>
        <mc:AlternateContent xmlns:mc="http://schemas.openxmlformats.org/markup-compatibility/2006">
          <mc:Choice Requires="x14">
            <control shapeId="1652" r:id="rId90" name="Check Box 628">
              <controlPr defaultSize="0" autoFill="0" autoLine="0" autoPict="0">
                <anchor moveWithCells="1">
                  <from>
                    <xdr:col>27</xdr:col>
                    <xdr:colOff>137160</xdr:colOff>
                    <xdr:row>46</xdr:row>
                    <xdr:rowOff>0</xdr:rowOff>
                  </from>
                  <to>
                    <xdr:col>28</xdr:col>
                    <xdr:colOff>160020</xdr:colOff>
                    <xdr:row>46</xdr:row>
                    <xdr:rowOff>182880</xdr:rowOff>
                  </to>
                </anchor>
              </controlPr>
            </control>
          </mc:Choice>
        </mc:AlternateContent>
        <mc:AlternateContent xmlns:mc="http://schemas.openxmlformats.org/markup-compatibility/2006">
          <mc:Choice Requires="x14">
            <control shapeId="1653" r:id="rId91" name="Check Box 629">
              <controlPr defaultSize="0" autoFill="0" autoLine="0" autoPict="0">
                <anchor moveWithCells="1">
                  <from>
                    <xdr:col>27</xdr:col>
                    <xdr:colOff>137160</xdr:colOff>
                    <xdr:row>38</xdr:row>
                    <xdr:rowOff>190500</xdr:rowOff>
                  </from>
                  <to>
                    <xdr:col>28</xdr:col>
                    <xdr:colOff>160020</xdr:colOff>
                    <xdr:row>39</xdr:row>
                    <xdr:rowOff>175260</xdr:rowOff>
                  </to>
                </anchor>
              </controlPr>
            </control>
          </mc:Choice>
        </mc:AlternateContent>
        <mc:AlternateContent xmlns:mc="http://schemas.openxmlformats.org/markup-compatibility/2006">
          <mc:Choice Requires="x14">
            <control shapeId="1654" r:id="rId92" name="Check Box 630">
              <controlPr defaultSize="0" autoFill="0" autoLine="0" autoPict="0">
                <anchor moveWithCells="1">
                  <from>
                    <xdr:col>27</xdr:col>
                    <xdr:colOff>137160</xdr:colOff>
                    <xdr:row>43</xdr:row>
                    <xdr:rowOff>0</xdr:rowOff>
                  </from>
                  <to>
                    <xdr:col>28</xdr:col>
                    <xdr:colOff>160020</xdr:colOff>
                    <xdr:row>43</xdr:row>
                    <xdr:rowOff>182880</xdr:rowOff>
                  </to>
                </anchor>
              </controlPr>
            </control>
          </mc:Choice>
        </mc:AlternateContent>
        <mc:AlternateContent xmlns:mc="http://schemas.openxmlformats.org/markup-compatibility/2006">
          <mc:Choice Requires="x14">
            <control shapeId="1655" r:id="rId93" name="Check Box 631">
              <controlPr defaultSize="0" autoFill="0" autoLine="0" autoPict="0">
                <anchor moveWithCells="1">
                  <from>
                    <xdr:col>27</xdr:col>
                    <xdr:colOff>137160</xdr:colOff>
                    <xdr:row>39</xdr:row>
                    <xdr:rowOff>175260</xdr:rowOff>
                  </from>
                  <to>
                    <xdr:col>28</xdr:col>
                    <xdr:colOff>160020</xdr:colOff>
                    <xdr:row>41</xdr:row>
                    <xdr:rowOff>7620</xdr:rowOff>
                  </to>
                </anchor>
              </controlPr>
            </control>
          </mc:Choice>
        </mc:AlternateContent>
        <mc:AlternateContent xmlns:mc="http://schemas.openxmlformats.org/markup-compatibility/2006">
          <mc:Choice Requires="x14">
            <control shapeId="1656" r:id="rId94" name="Check Box 632">
              <controlPr defaultSize="0" autoFill="0" autoLine="0" autoPict="0">
                <anchor moveWithCells="1">
                  <from>
                    <xdr:col>27</xdr:col>
                    <xdr:colOff>137160</xdr:colOff>
                    <xdr:row>41</xdr:row>
                    <xdr:rowOff>0</xdr:rowOff>
                  </from>
                  <to>
                    <xdr:col>28</xdr:col>
                    <xdr:colOff>160020</xdr:colOff>
                    <xdr:row>41</xdr:row>
                    <xdr:rowOff>182880</xdr:rowOff>
                  </to>
                </anchor>
              </controlPr>
            </control>
          </mc:Choice>
        </mc:AlternateContent>
        <mc:AlternateContent xmlns:mc="http://schemas.openxmlformats.org/markup-compatibility/2006">
          <mc:Choice Requires="x14">
            <control shapeId="1657" r:id="rId95" name="Check Box 633">
              <controlPr defaultSize="0" autoFill="0" autoLine="0" autoPict="0">
                <anchor moveWithCells="1">
                  <from>
                    <xdr:col>27</xdr:col>
                    <xdr:colOff>137160</xdr:colOff>
                    <xdr:row>42</xdr:row>
                    <xdr:rowOff>0</xdr:rowOff>
                  </from>
                  <to>
                    <xdr:col>28</xdr:col>
                    <xdr:colOff>160020</xdr:colOff>
                    <xdr:row>42</xdr:row>
                    <xdr:rowOff>182880</xdr:rowOff>
                  </to>
                </anchor>
              </controlPr>
            </control>
          </mc:Choice>
        </mc:AlternateContent>
        <mc:AlternateContent xmlns:mc="http://schemas.openxmlformats.org/markup-compatibility/2006">
          <mc:Choice Requires="x14">
            <control shapeId="1658" r:id="rId96" name="Check Box 634">
              <controlPr defaultSize="0" autoFill="0" autoLine="0" autoPict="0">
                <anchor moveWithCells="1">
                  <from>
                    <xdr:col>27</xdr:col>
                    <xdr:colOff>137160</xdr:colOff>
                    <xdr:row>44</xdr:row>
                    <xdr:rowOff>0</xdr:rowOff>
                  </from>
                  <to>
                    <xdr:col>28</xdr:col>
                    <xdr:colOff>160020</xdr:colOff>
                    <xdr:row>44</xdr:row>
                    <xdr:rowOff>182880</xdr:rowOff>
                  </to>
                </anchor>
              </controlPr>
            </control>
          </mc:Choice>
        </mc:AlternateContent>
        <mc:AlternateContent xmlns:mc="http://schemas.openxmlformats.org/markup-compatibility/2006">
          <mc:Choice Requires="x14">
            <control shapeId="1659" r:id="rId97" name="Check Box 635">
              <controlPr defaultSize="0" autoFill="0" autoLine="0" autoPict="0">
                <anchor moveWithCells="1">
                  <from>
                    <xdr:col>27</xdr:col>
                    <xdr:colOff>137160</xdr:colOff>
                    <xdr:row>44</xdr:row>
                    <xdr:rowOff>190500</xdr:rowOff>
                  </from>
                  <to>
                    <xdr:col>28</xdr:col>
                    <xdr:colOff>83820</xdr:colOff>
                    <xdr:row>45</xdr:row>
                    <xdr:rowOff>190500</xdr:rowOff>
                  </to>
                </anchor>
              </controlPr>
            </control>
          </mc:Choice>
        </mc:AlternateContent>
        <mc:AlternateContent xmlns:mc="http://schemas.openxmlformats.org/markup-compatibility/2006">
          <mc:Choice Requires="x14">
            <control shapeId="1661" r:id="rId98" name="Group Box 637">
              <controlPr defaultSize="0" autoFill="0" autoPict="0">
                <anchor moveWithCells="1">
                  <from>
                    <xdr:col>25</xdr:col>
                    <xdr:colOff>0</xdr:colOff>
                    <xdr:row>34</xdr:row>
                    <xdr:rowOff>0</xdr:rowOff>
                  </from>
                  <to>
                    <xdr:col>27</xdr:col>
                    <xdr:colOff>0</xdr:colOff>
                    <xdr:row>47</xdr:row>
                    <xdr:rowOff>0</xdr:rowOff>
                  </to>
                </anchor>
              </controlPr>
            </control>
          </mc:Choice>
        </mc:AlternateContent>
        <mc:AlternateContent xmlns:mc="http://schemas.openxmlformats.org/markup-compatibility/2006">
          <mc:Choice Requires="x14">
            <control shapeId="1671" r:id="rId99" name="Check Box 647">
              <controlPr defaultSize="0" autoFill="0" autoLine="0" autoPict="0">
                <anchor moveWithCells="1">
                  <from>
                    <xdr:col>28</xdr:col>
                    <xdr:colOff>7620</xdr:colOff>
                    <xdr:row>332</xdr:row>
                    <xdr:rowOff>121920</xdr:rowOff>
                  </from>
                  <to>
                    <xdr:col>29</xdr:col>
                    <xdr:colOff>0</xdr:colOff>
                    <xdr:row>332</xdr:row>
                    <xdr:rowOff>381000</xdr:rowOff>
                  </to>
                </anchor>
              </controlPr>
            </control>
          </mc:Choice>
        </mc:AlternateContent>
        <mc:AlternateContent xmlns:mc="http://schemas.openxmlformats.org/markup-compatibility/2006">
          <mc:Choice Requires="x14">
            <control shapeId="1673" r:id="rId100" name="Check Box 649">
              <controlPr defaultSize="0" autoFill="0" autoLine="0" autoPict="0">
                <anchor moveWithCells="1">
                  <from>
                    <xdr:col>28</xdr:col>
                    <xdr:colOff>7620</xdr:colOff>
                    <xdr:row>269</xdr:row>
                    <xdr:rowOff>83820</xdr:rowOff>
                  </from>
                  <to>
                    <xdr:col>43</xdr:col>
                    <xdr:colOff>7620</xdr:colOff>
                    <xdr:row>269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4"/>
  <sheetViews>
    <sheetView showGridLines="0" topLeftCell="A20" zoomScaleNormal="100" zoomScaleSheetLayoutView="55" workbookViewId="0"/>
  </sheetViews>
  <sheetFormatPr baseColWidth="10" defaultRowHeight="13.2" x14ac:dyDescent="0.25"/>
  <cols>
    <col min="1" max="1" width="4.5" style="5" customWidth="1"/>
    <col min="2" max="2" width="5.59765625" style="5" hidden="1" customWidth="1"/>
    <col min="3" max="3" width="0.69921875" style="5" customWidth="1"/>
    <col min="4" max="4" width="6.5" style="6" customWidth="1"/>
    <col min="5" max="5" width="18.59765625" style="6" customWidth="1"/>
    <col min="6" max="6" width="63.3984375" style="5" customWidth="1"/>
    <col min="7" max="7" width="8.5" style="5" customWidth="1"/>
    <col min="8" max="8" width="10" style="5" customWidth="1"/>
    <col min="9" max="9" width="11.69921875" style="5" customWidth="1"/>
    <col min="10" max="10" width="4.19921875" style="5" hidden="1" customWidth="1"/>
    <col min="11" max="11" width="23.09765625" style="5" hidden="1" customWidth="1"/>
    <col min="12" max="12" width="15.3984375" style="11" hidden="1" customWidth="1"/>
    <col min="13" max="13" width="7.3984375" style="5" hidden="1" customWidth="1"/>
    <col min="14" max="14" width="6.3984375" style="5" hidden="1" customWidth="1"/>
    <col min="15" max="16" width="5.09765625" style="5" hidden="1" customWidth="1"/>
    <col min="17" max="17" width="3.8984375" style="5" hidden="1" customWidth="1"/>
    <col min="18" max="18" width="3.3984375" style="5" hidden="1" customWidth="1"/>
    <col min="19" max="21" width="10" style="5" hidden="1" customWidth="1"/>
    <col min="22" max="22" width="3" style="5" hidden="1" customWidth="1"/>
    <col min="23" max="23" width="0" style="5" hidden="1" customWidth="1"/>
    <col min="24" max="257" width="11" style="5"/>
    <col min="258" max="258" width="4.5" style="5" customWidth="1"/>
    <col min="259" max="259" width="0" style="5" hidden="1" customWidth="1"/>
    <col min="260" max="260" width="0.69921875" style="5" customWidth="1"/>
    <col min="261" max="261" width="6.5" style="5" customWidth="1"/>
    <col min="262" max="262" width="18.59765625" style="5" customWidth="1"/>
    <col min="263" max="263" width="63.69921875" style="5" customWidth="1"/>
    <col min="264" max="264" width="10" style="5" customWidth="1"/>
    <col min="265" max="265" width="11.19921875" style="5" customWidth="1"/>
    <col min="266" max="266" width="4.19921875" style="5" customWidth="1"/>
    <col min="267" max="267" width="88.19921875" style="5" customWidth="1"/>
    <col min="268" max="268" width="15.3984375" style="5" customWidth="1"/>
    <col min="269" max="269" width="7.3984375" style="5" customWidth="1"/>
    <col min="270" max="270" width="6.3984375" style="5" customWidth="1"/>
    <col min="271" max="272" width="5.09765625" style="5" customWidth="1"/>
    <col min="273" max="273" width="3.8984375" style="5" customWidth="1"/>
    <col min="274" max="274" width="3.3984375" style="5" customWidth="1"/>
    <col min="275" max="277" width="10" style="5" customWidth="1"/>
    <col min="278" max="513" width="11" style="5"/>
    <col min="514" max="514" width="4.5" style="5" customWidth="1"/>
    <col min="515" max="515" width="0" style="5" hidden="1" customWidth="1"/>
    <col min="516" max="516" width="0.69921875" style="5" customWidth="1"/>
    <col min="517" max="517" width="6.5" style="5" customWidth="1"/>
    <col min="518" max="518" width="18.59765625" style="5" customWidth="1"/>
    <col min="519" max="519" width="63.69921875" style="5" customWidth="1"/>
    <col min="520" max="520" width="10" style="5" customWidth="1"/>
    <col min="521" max="521" width="11.19921875" style="5" customWidth="1"/>
    <col min="522" max="522" width="4.19921875" style="5" customWidth="1"/>
    <col min="523" max="523" width="88.19921875" style="5" customWidth="1"/>
    <col min="524" max="524" width="15.3984375" style="5" customWidth="1"/>
    <col min="525" max="525" width="7.3984375" style="5" customWidth="1"/>
    <col min="526" max="526" width="6.3984375" style="5" customWidth="1"/>
    <col min="527" max="528" width="5.09765625" style="5" customWidth="1"/>
    <col min="529" max="529" width="3.8984375" style="5" customWidth="1"/>
    <col min="530" max="530" width="3.3984375" style="5" customWidth="1"/>
    <col min="531" max="533" width="10" style="5" customWidth="1"/>
    <col min="534" max="769" width="11" style="5"/>
    <col min="770" max="770" width="4.5" style="5" customWidth="1"/>
    <col min="771" max="771" width="0" style="5" hidden="1" customWidth="1"/>
    <col min="772" max="772" width="0.69921875" style="5" customWidth="1"/>
    <col min="773" max="773" width="6.5" style="5" customWidth="1"/>
    <col min="774" max="774" width="18.59765625" style="5" customWidth="1"/>
    <col min="775" max="775" width="63.69921875" style="5" customWidth="1"/>
    <col min="776" max="776" width="10" style="5" customWidth="1"/>
    <col min="777" max="777" width="11.19921875" style="5" customWidth="1"/>
    <col min="778" max="778" width="4.19921875" style="5" customWidth="1"/>
    <col min="779" max="779" width="88.19921875" style="5" customWidth="1"/>
    <col min="780" max="780" width="15.3984375" style="5" customWidth="1"/>
    <col min="781" max="781" width="7.3984375" style="5" customWidth="1"/>
    <col min="782" max="782" width="6.3984375" style="5" customWidth="1"/>
    <col min="783" max="784" width="5.09765625" style="5" customWidth="1"/>
    <col min="785" max="785" width="3.8984375" style="5" customWidth="1"/>
    <col min="786" max="786" width="3.3984375" style="5" customWidth="1"/>
    <col min="787" max="789" width="10" style="5" customWidth="1"/>
    <col min="790" max="1025" width="11" style="5"/>
    <col min="1026" max="1026" width="4.5" style="5" customWidth="1"/>
    <col min="1027" max="1027" width="0" style="5" hidden="1" customWidth="1"/>
    <col min="1028" max="1028" width="0.69921875" style="5" customWidth="1"/>
    <col min="1029" max="1029" width="6.5" style="5" customWidth="1"/>
    <col min="1030" max="1030" width="18.59765625" style="5" customWidth="1"/>
    <col min="1031" max="1031" width="63.69921875" style="5" customWidth="1"/>
    <col min="1032" max="1032" width="10" style="5" customWidth="1"/>
    <col min="1033" max="1033" width="11.19921875" style="5" customWidth="1"/>
    <col min="1034" max="1034" width="4.19921875" style="5" customWidth="1"/>
    <col min="1035" max="1035" width="88.19921875" style="5" customWidth="1"/>
    <col min="1036" max="1036" width="15.3984375" style="5" customWidth="1"/>
    <col min="1037" max="1037" width="7.3984375" style="5" customWidth="1"/>
    <col min="1038" max="1038" width="6.3984375" style="5" customWidth="1"/>
    <col min="1039" max="1040" width="5.09765625" style="5" customWidth="1"/>
    <col min="1041" max="1041" width="3.8984375" style="5" customWidth="1"/>
    <col min="1042" max="1042" width="3.3984375" style="5" customWidth="1"/>
    <col min="1043" max="1045" width="10" style="5" customWidth="1"/>
    <col min="1046" max="1281" width="11" style="5"/>
    <col min="1282" max="1282" width="4.5" style="5" customWidth="1"/>
    <col min="1283" max="1283" width="0" style="5" hidden="1" customWidth="1"/>
    <col min="1284" max="1284" width="0.69921875" style="5" customWidth="1"/>
    <col min="1285" max="1285" width="6.5" style="5" customWidth="1"/>
    <col min="1286" max="1286" width="18.59765625" style="5" customWidth="1"/>
    <col min="1287" max="1287" width="63.69921875" style="5" customWidth="1"/>
    <col min="1288" max="1288" width="10" style="5" customWidth="1"/>
    <col min="1289" max="1289" width="11.19921875" style="5" customWidth="1"/>
    <col min="1290" max="1290" width="4.19921875" style="5" customWidth="1"/>
    <col min="1291" max="1291" width="88.19921875" style="5" customWidth="1"/>
    <col min="1292" max="1292" width="15.3984375" style="5" customWidth="1"/>
    <col min="1293" max="1293" width="7.3984375" style="5" customWidth="1"/>
    <col min="1294" max="1294" width="6.3984375" style="5" customWidth="1"/>
    <col min="1295" max="1296" width="5.09765625" style="5" customWidth="1"/>
    <col min="1297" max="1297" width="3.8984375" style="5" customWidth="1"/>
    <col min="1298" max="1298" width="3.3984375" style="5" customWidth="1"/>
    <col min="1299" max="1301" width="10" style="5" customWidth="1"/>
    <col min="1302" max="1537" width="11" style="5"/>
    <col min="1538" max="1538" width="4.5" style="5" customWidth="1"/>
    <col min="1539" max="1539" width="0" style="5" hidden="1" customWidth="1"/>
    <col min="1540" max="1540" width="0.69921875" style="5" customWidth="1"/>
    <col min="1541" max="1541" width="6.5" style="5" customWidth="1"/>
    <col min="1542" max="1542" width="18.59765625" style="5" customWidth="1"/>
    <col min="1543" max="1543" width="63.69921875" style="5" customWidth="1"/>
    <col min="1544" max="1544" width="10" style="5" customWidth="1"/>
    <col min="1545" max="1545" width="11.19921875" style="5" customWidth="1"/>
    <col min="1546" max="1546" width="4.19921875" style="5" customWidth="1"/>
    <col min="1547" max="1547" width="88.19921875" style="5" customWidth="1"/>
    <col min="1548" max="1548" width="15.3984375" style="5" customWidth="1"/>
    <col min="1549" max="1549" width="7.3984375" style="5" customWidth="1"/>
    <col min="1550" max="1550" width="6.3984375" style="5" customWidth="1"/>
    <col min="1551" max="1552" width="5.09765625" style="5" customWidth="1"/>
    <col min="1553" max="1553" width="3.8984375" style="5" customWidth="1"/>
    <col min="1554" max="1554" width="3.3984375" style="5" customWidth="1"/>
    <col min="1555" max="1557" width="10" style="5" customWidth="1"/>
    <col min="1558" max="1793" width="11" style="5"/>
    <col min="1794" max="1794" width="4.5" style="5" customWidth="1"/>
    <col min="1795" max="1795" width="0" style="5" hidden="1" customWidth="1"/>
    <col min="1796" max="1796" width="0.69921875" style="5" customWidth="1"/>
    <col min="1797" max="1797" width="6.5" style="5" customWidth="1"/>
    <col min="1798" max="1798" width="18.59765625" style="5" customWidth="1"/>
    <col min="1799" max="1799" width="63.69921875" style="5" customWidth="1"/>
    <col min="1800" max="1800" width="10" style="5" customWidth="1"/>
    <col min="1801" max="1801" width="11.19921875" style="5" customWidth="1"/>
    <col min="1802" max="1802" width="4.19921875" style="5" customWidth="1"/>
    <col min="1803" max="1803" width="88.19921875" style="5" customWidth="1"/>
    <col min="1804" max="1804" width="15.3984375" style="5" customWidth="1"/>
    <col min="1805" max="1805" width="7.3984375" style="5" customWidth="1"/>
    <col min="1806" max="1806" width="6.3984375" style="5" customWidth="1"/>
    <col min="1807" max="1808" width="5.09765625" style="5" customWidth="1"/>
    <col min="1809" max="1809" width="3.8984375" style="5" customWidth="1"/>
    <col min="1810" max="1810" width="3.3984375" style="5" customWidth="1"/>
    <col min="1811" max="1813" width="10" style="5" customWidth="1"/>
    <col min="1814" max="2049" width="11" style="5"/>
    <col min="2050" max="2050" width="4.5" style="5" customWidth="1"/>
    <col min="2051" max="2051" width="0" style="5" hidden="1" customWidth="1"/>
    <col min="2052" max="2052" width="0.69921875" style="5" customWidth="1"/>
    <col min="2053" max="2053" width="6.5" style="5" customWidth="1"/>
    <col min="2054" max="2054" width="18.59765625" style="5" customWidth="1"/>
    <col min="2055" max="2055" width="63.69921875" style="5" customWidth="1"/>
    <col min="2056" max="2056" width="10" style="5" customWidth="1"/>
    <col min="2057" max="2057" width="11.19921875" style="5" customWidth="1"/>
    <col min="2058" max="2058" width="4.19921875" style="5" customWidth="1"/>
    <col min="2059" max="2059" width="88.19921875" style="5" customWidth="1"/>
    <col min="2060" max="2060" width="15.3984375" style="5" customWidth="1"/>
    <col min="2061" max="2061" width="7.3984375" style="5" customWidth="1"/>
    <col min="2062" max="2062" width="6.3984375" style="5" customWidth="1"/>
    <col min="2063" max="2064" width="5.09765625" style="5" customWidth="1"/>
    <col min="2065" max="2065" width="3.8984375" style="5" customWidth="1"/>
    <col min="2066" max="2066" width="3.3984375" style="5" customWidth="1"/>
    <col min="2067" max="2069" width="10" style="5" customWidth="1"/>
    <col min="2070" max="2305" width="11" style="5"/>
    <col min="2306" max="2306" width="4.5" style="5" customWidth="1"/>
    <col min="2307" max="2307" width="0" style="5" hidden="1" customWidth="1"/>
    <col min="2308" max="2308" width="0.69921875" style="5" customWidth="1"/>
    <col min="2309" max="2309" width="6.5" style="5" customWidth="1"/>
    <col min="2310" max="2310" width="18.59765625" style="5" customWidth="1"/>
    <col min="2311" max="2311" width="63.69921875" style="5" customWidth="1"/>
    <col min="2312" max="2312" width="10" style="5" customWidth="1"/>
    <col min="2313" max="2313" width="11.19921875" style="5" customWidth="1"/>
    <col min="2314" max="2314" width="4.19921875" style="5" customWidth="1"/>
    <col min="2315" max="2315" width="88.19921875" style="5" customWidth="1"/>
    <col min="2316" max="2316" width="15.3984375" style="5" customWidth="1"/>
    <col min="2317" max="2317" width="7.3984375" style="5" customWidth="1"/>
    <col min="2318" max="2318" width="6.3984375" style="5" customWidth="1"/>
    <col min="2319" max="2320" width="5.09765625" style="5" customWidth="1"/>
    <col min="2321" max="2321" width="3.8984375" style="5" customWidth="1"/>
    <col min="2322" max="2322" width="3.3984375" style="5" customWidth="1"/>
    <col min="2323" max="2325" width="10" style="5" customWidth="1"/>
    <col min="2326" max="2561" width="11" style="5"/>
    <col min="2562" max="2562" width="4.5" style="5" customWidth="1"/>
    <col min="2563" max="2563" width="0" style="5" hidden="1" customWidth="1"/>
    <col min="2564" max="2564" width="0.69921875" style="5" customWidth="1"/>
    <col min="2565" max="2565" width="6.5" style="5" customWidth="1"/>
    <col min="2566" max="2566" width="18.59765625" style="5" customWidth="1"/>
    <col min="2567" max="2567" width="63.69921875" style="5" customWidth="1"/>
    <col min="2568" max="2568" width="10" style="5" customWidth="1"/>
    <col min="2569" max="2569" width="11.19921875" style="5" customWidth="1"/>
    <col min="2570" max="2570" width="4.19921875" style="5" customWidth="1"/>
    <col min="2571" max="2571" width="88.19921875" style="5" customWidth="1"/>
    <col min="2572" max="2572" width="15.3984375" style="5" customWidth="1"/>
    <col min="2573" max="2573" width="7.3984375" style="5" customWidth="1"/>
    <col min="2574" max="2574" width="6.3984375" style="5" customWidth="1"/>
    <col min="2575" max="2576" width="5.09765625" style="5" customWidth="1"/>
    <col min="2577" max="2577" width="3.8984375" style="5" customWidth="1"/>
    <col min="2578" max="2578" width="3.3984375" style="5" customWidth="1"/>
    <col min="2579" max="2581" width="10" style="5" customWidth="1"/>
    <col min="2582" max="2817" width="11" style="5"/>
    <col min="2818" max="2818" width="4.5" style="5" customWidth="1"/>
    <col min="2819" max="2819" width="0" style="5" hidden="1" customWidth="1"/>
    <col min="2820" max="2820" width="0.69921875" style="5" customWidth="1"/>
    <col min="2821" max="2821" width="6.5" style="5" customWidth="1"/>
    <col min="2822" max="2822" width="18.59765625" style="5" customWidth="1"/>
    <col min="2823" max="2823" width="63.69921875" style="5" customWidth="1"/>
    <col min="2824" max="2824" width="10" style="5" customWidth="1"/>
    <col min="2825" max="2825" width="11.19921875" style="5" customWidth="1"/>
    <col min="2826" max="2826" width="4.19921875" style="5" customWidth="1"/>
    <col min="2827" max="2827" width="88.19921875" style="5" customWidth="1"/>
    <col min="2828" max="2828" width="15.3984375" style="5" customWidth="1"/>
    <col min="2829" max="2829" width="7.3984375" style="5" customWidth="1"/>
    <col min="2830" max="2830" width="6.3984375" style="5" customWidth="1"/>
    <col min="2831" max="2832" width="5.09765625" style="5" customWidth="1"/>
    <col min="2833" max="2833" width="3.8984375" style="5" customWidth="1"/>
    <col min="2834" max="2834" width="3.3984375" style="5" customWidth="1"/>
    <col min="2835" max="2837" width="10" style="5" customWidth="1"/>
    <col min="2838" max="3073" width="11" style="5"/>
    <col min="3074" max="3074" width="4.5" style="5" customWidth="1"/>
    <col min="3075" max="3075" width="0" style="5" hidden="1" customWidth="1"/>
    <col min="3076" max="3076" width="0.69921875" style="5" customWidth="1"/>
    <col min="3077" max="3077" width="6.5" style="5" customWidth="1"/>
    <col min="3078" max="3078" width="18.59765625" style="5" customWidth="1"/>
    <col min="3079" max="3079" width="63.69921875" style="5" customWidth="1"/>
    <col min="3080" max="3080" width="10" style="5" customWidth="1"/>
    <col min="3081" max="3081" width="11.19921875" style="5" customWidth="1"/>
    <col min="3082" max="3082" width="4.19921875" style="5" customWidth="1"/>
    <col min="3083" max="3083" width="88.19921875" style="5" customWidth="1"/>
    <col min="3084" max="3084" width="15.3984375" style="5" customWidth="1"/>
    <col min="3085" max="3085" width="7.3984375" style="5" customWidth="1"/>
    <col min="3086" max="3086" width="6.3984375" style="5" customWidth="1"/>
    <col min="3087" max="3088" width="5.09765625" style="5" customWidth="1"/>
    <col min="3089" max="3089" width="3.8984375" style="5" customWidth="1"/>
    <col min="3090" max="3090" width="3.3984375" style="5" customWidth="1"/>
    <col min="3091" max="3093" width="10" style="5" customWidth="1"/>
    <col min="3094" max="3329" width="11" style="5"/>
    <col min="3330" max="3330" width="4.5" style="5" customWidth="1"/>
    <col min="3331" max="3331" width="0" style="5" hidden="1" customWidth="1"/>
    <col min="3332" max="3332" width="0.69921875" style="5" customWidth="1"/>
    <col min="3333" max="3333" width="6.5" style="5" customWidth="1"/>
    <col min="3334" max="3334" width="18.59765625" style="5" customWidth="1"/>
    <col min="3335" max="3335" width="63.69921875" style="5" customWidth="1"/>
    <col min="3336" max="3336" width="10" style="5" customWidth="1"/>
    <col min="3337" max="3337" width="11.19921875" style="5" customWidth="1"/>
    <col min="3338" max="3338" width="4.19921875" style="5" customWidth="1"/>
    <col min="3339" max="3339" width="88.19921875" style="5" customWidth="1"/>
    <col min="3340" max="3340" width="15.3984375" style="5" customWidth="1"/>
    <col min="3341" max="3341" width="7.3984375" style="5" customWidth="1"/>
    <col min="3342" max="3342" width="6.3984375" style="5" customWidth="1"/>
    <col min="3343" max="3344" width="5.09765625" style="5" customWidth="1"/>
    <col min="3345" max="3345" width="3.8984375" style="5" customWidth="1"/>
    <col min="3346" max="3346" width="3.3984375" style="5" customWidth="1"/>
    <col min="3347" max="3349" width="10" style="5" customWidth="1"/>
    <col min="3350" max="3585" width="11" style="5"/>
    <col min="3586" max="3586" width="4.5" style="5" customWidth="1"/>
    <col min="3587" max="3587" width="0" style="5" hidden="1" customWidth="1"/>
    <col min="3588" max="3588" width="0.69921875" style="5" customWidth="1"/>
    <col min="3589" max="3589" width="6.5" style="5" customWidth="1"/>
    <col min="3590" max="3590" width="18.59765625" style="5" customWidth="1"/>
    <col min="3591" max="3591" width="63.69921875" style="5" customWidth="1"/>
    <col min="3592" max="3592" width="10" style="5" customWidth="1"/>
    <col min="3593" max="3593" width="11.19921875" style="5" customWidth="1"/>
    <col min="3594" max="3594" width="4.19921875" style="5" customWidth="1"/>
    <col min="3595" max="3595" width="88.19921875" style="5" customWidth="1"/>
    <col min="3596" max="3596" width="15.3984375" style="5" customWidth="1"/>
    <col min="3597" max="3597" width="7.3984375" style="5" customWidth="1"/>
    <col min="3598" max="3598" width="6.3984375" style="5" customWidth="1"/>
    <col min="3599" max="3600" width="5.09765625" style="5" customWidth="1"/>
    <col min="3601" max="3601" width="3.8984375" style="5" customWidth="1"/>
    <col min="3602" max="3602" width="3.3984375" style="5" customWidth="1"/>
    <col min="3603" max="3605" width="10" style="5" customWidth="1"/>
    <col min="3606" max="3841" width="11" style="5"/>
    <col min="3842" max="3842" width="4.5" style="5" customWidth="1"/>
    <col min="3843" max="3843" width="0" style="5" hidden="1" customWidth="1"/>
    <col min="3844" max="3844" width="0.69921875" style="5" customWidth="1"/>
    <col min="3845" max="3845" width="6.5" style="5" customWidth="1"/>
    <col min="3846" max="3846" width="18.59765625" style="5" customWidth="1"/>
    <col min="3847" max="3847" width="63.69921875" style="5" customWidth="1"/>
    <col min="3848" max="3848" width="10" style="5" customWidth="1"/>
    <col min="3849" max="3849" width="11.19921875" style="5" customWidth="1"/>
    <col min="3850" max="3850" width="4.19921875" style="5" customWidth="1"/>
    <col min="3851" max="3851" width="88.19921875" style="5" customWidth="1"/>
    <col min="3852" max="3852" width="15.3984375" style="5" customWidth="1"/>
    <col min="3853" max="3853" width="7.3984375" style="5" customWidth="1"/>
    <col min="3854" max="3854" width="6.3984375" style="5" customWidth="1"/>
    <col min="3855" max="3856" width="5.09765625" style="5" customWidth="1"/>
    <col min="3857" max="3857" width="3.8984375" style="5" customWidth="1"/>
    <col min="3858" max="3858" width="3.3984375" style="5" customWidth="1"/>
    <col min="3859" max="3861" width="10" style="5" customWidth="1"/>
    <col min="3862" max="4097" width="11" style="5"/>
    <col min="4098" max="4098" width="4.5" style="5" customWidth="1"/>
    <col min="4099" max="4099" width="0" style="5" hidden="1" customWidth="1"/>
    <col min="4100" max="4100" width="0.69921875" style="5" customWidth="1"/>
    <col min="4101" max="4101" width="6.5" style="5" customWidth="1"/>
    <col min="4102" max="4102" width="18.59765625" style="5" customWidth="1"/>
    <col min="4103" max="4103" width="63.69921875" style="5" customWidth="1"/>
    <col min="4104" max="4104" width="10" style="5" customWidth="1"/>
    <col min="4105" max="4105" width="11.19921875" style="5" customWidth="1"/>
    <col min="4106" max="4106" width="4.19921875" style="5" customWidth="1"/>
    <col min="4107" max="4107" width="88.19921875" style="5" customWidth="1"/>
    <col min="4108" max="4108" width="15.3984375" style="5" customWidth="1"/>
    <col min="4109" max="4109" width="7.3984375" style="5" customWidth="1"/>
    <col min="4110" max="4110" width="6.3984375" style="5" customWidth="1"/>
    <col min="4111" max="4112" width="5.09765625" style="5" customWidth="1"/>
    <col min="4113" max="4113" width="3.8984375" style="5" customWidth="1"/>
    <col min="4114" max="4114" width="3.3984375" style="5" customWidth="1"/>
    <col min="4115" max="4117" width="10" style="5" customWidth="1"/>
    <col min="4118" max="4353" width="11" style="5"/>
    <col min="4354" max="4354" width="4.5" style="5" customWidth="1"/>
    <col min="4355" max="4355" width="0" style="5" hidden="1" customWidth="1"/>
    <col min="4356" max="4356" width="0.69921875" style="5" customWidth="1"/>
    <col min="4357" max="4357" width="6.5" style="5" customWidth="1"/>
    <col min="4358" max="4358" width="18.59765625" style="5" customWidth="1"/>
    <col min="4359" max="4359" width="63.69921875" style="5" customWidth="1"/>
    <col min="4360" max="4360" width="10" style="5" customWidth="1"/>
    <col min="4361" max="4361" width="11.19921875" style="5" customWidth="1"/>
    <col min="4362" max="4362" width="4.19921875" style="5" customWidth="1"/>
    <col min="4363" max="4363" width="88.19921875" style="5" customWidth="1"/>
    <col min="4364" max="4364" width="15.3984375" style="5" customWidth="1"/>
    <col min="4365" max="4365" width="7.3984375" style="5" customWidth="1"/>
    <col min="4366" max="4366" width="6.3984375" style="5" customWidth="1"/>
    <col min="4367" max="4368" width="5.09765625" style="5" customWidth="1"/>
    <col min="4369" max="4369" width="3.8984375" style="5" customWidth="1"/>
    <col min="4370" max="4370" width="3.3984375" style="5" customWidth="1"/>
    <col min="4371" max="4373" width="10" style="5" customWidth="1"/>
    <col min="4374" max="4609" width="11" style="5"/>
    <col min="4610" max="4610" width="4.5" style="5" customWidth="1"/>
    <col min="4611" max="4611" width="0" style="5" hidden="1" customWidth="1"/>
    <col min="4612" max="4612" width="0.69921875" style="5" customWidth="1"/>
    <col min="4613" max="4613" width="6.5" style="5" customWidth="1"/>
    <col min="4614" max="4614" width="18.59765625" style="5" customWidth="1"/>
    <col min="4615" max="4615" width="63.69921875" style="5" customWidth="1"/>
    <col min="4616" max="4616" width="10" style="5" customWidth="1"/>
    <col min="4617" max="4617" width="11.19921875" style="5" customWidth="1"/>
    <col min="4618" max="4618" width="4.19921875" style="5" customWidth="1"/>
    <col min="4619" max="4619" width="88.19921875" style="5" customWidth="1"/>
    <col min="4620" max="4620" width="15.3984375" style="5" customWidth="1"/>
    <col min="4621" max="4621" width="7.3984375" style="5" customWidth="1"/>
    <col min="4622" max="4622" width="6.3984375" style="5" customWidth="1"/>
    <col min="4623" max="4624" width="5.09765625" style="5" customWidth="1"/>
    <col min="4625" max="4625" width="3.8984375" style="5" customWidth="1"/>
    <col min="4626" max="4626" width="3.3984375" style="5" customWidth="1"/>
    <col min="4627" max="4629" width="10" style="5" customWidth="1"/>
    <col min="4630" max="4865" width="11" style="5"/>
    <col min="4866" max="4866" width="4.5" style="5" customWidth="1"/>
    <col min="4867" max="4867" width="0" style="5" hidden="1" customWidth="1"/>
    <col min="4868" max="4868" width="0.69921875" style="5" customWidth="1"/>
    <col min="4869" max="4869" width="6.5" style="5" customWidth="1"/>
    <col min="4870" max="4870" width="18.59765625" style="5" customWidth="1"/>
    <col min="4871" max="4871" width="63.69921875" style="5" customWidth="1"/>
    <col min="4872" max="4872" width="10" style="5" customWidth="1"/>
    <col min="4873" max="4873" width="11.19921875" style="5" customWidth="1"/>
    <col min="4874" max="4874" width="4.19921875" style="5" customWidth="1"/>
    <col min="4875" max="4875" width="88.19921875" style="5" customWidth="1"/>
    <col min="4876" max="4876" width="15.3984375" style="5" customWidth="1"/>
    <col min="4877" max="4877" width="7.3984375" style="5" customWidth="1"/>
    <col min="4878" max="4878" width="6.3984375" style="5" customWidth="1"/>
    <col min="4879" max="4880" width="5.09765625" style="5" customWidth="1"/>
    <col min="4881" max="4881" width="3.8984375" style="5" customWidth="1"/>
    <col min="4882" max="4882" width="3.3984375" style="5" customWidth="1"/>
    <col min="4883" max="4885" width="10" style="5" customWidth="1"/>
    <col min="4886" max="5121" width="11" style="5"/>
    <col min="5122" max="5122" width="4.5" style="5" customWidth="1"/>
    <col min="5123" max="5123" width="0" style="5" hidden="1" customWidth="1"/>
    <col min="5124" max="5124" width="0.69921875" style="5" customWidth="1"/>
    <col min="5125" max="5125" width="6.5" style="5" customWidth="1"/>
    <col min="5126" max="5126" width="18.59765625" style="5" customWidth="1"/>
    <col min="5127" max="5127" width="63.69921875" style="5" customWidth="1"/>
    <col min="5128" max="5128" width="10" style="5" customWidth="1"/>
    <col min="5129" max="5129" width="11.19921875" style="5" customWidth="1"/>
    <col min="5130" max="5130" width="4.19921875" style="5" customWidth="1"/>
    <col min="5131" max="5131" width="88.19921875" style="5" customWidth="1"/>
    <col min="5132" max="5132" width="15.3984375" style="5" customWidth="1"/>
    <col min="5133" max="5133" width="7.3984375" style="5" customWidth="1"/>
    <col min="5134" max="5134" width="6.3984375" style="5" customWidth="1"/>
    <col min="5135" max="5136" width="5.09765625" style="5" customWidth="1"/>
    <col min="5137" max="5137" width="3.8984375" style="5" customWidth="1"/>
    <col min="5138" max="5138" width="3.3984375" style="5" customWidth="1"/>
    <col min="5139" max="5141" width="10" style="5" customWidth="1"/>
    <col min="5142" max="5377" width="11" style="5"/>
    <col min="5378" max="5378" width="4.5" style="5" customWidth="1"/>
    <col min="5379" max="5379" width="0" style="5" hidden="1" customWidth="1"/>
    <col min="5380" max="5380" width="0.69921875" style="5" customWidth="1"/>
    <col min="5381" max="5381" width="6.5" style="5" customWidth="1"/>
    <col min="5382" max="5382" width="18.59765625" style="5" customWidth="1"/>
    <col min="5383" max="5383" width="63.69921875" style="5" customWidth="1"/>
    <col min="5384" max="5384" width="10" style="5" customWidth="1"/>
    <col min="5385" max="5385" width="11.19921875" style="5" customWidth="1"/>
    <col min="5386" max="5386" width="4.19921875" style="5" customWidth="1"/>
    <col min="5387" max="5387" width="88.19921875" style="5" customWidth="1"/>
    <col min="5388" max="5388" width="15.3984375" style="5" customWidth="1"/>
    <col min="5389" max="5389" width="7.3984375" style="5" customWidth="1"/>
    <col min="5390" max="5390" width="6.3984375" style="5" customWidth="1"/>
    <col min="5391" max="5392" width="5.09765625" style="5" customWidth="1"/>
    <col min="5393" max="5393" width="3.8984375" style="5" customWidth="1"/>
    <col min="5394" max="5394" width="3.3984375" style="5" customWidth="1"/>
    <col min="5395" max="5397" width="10" style="5" customWidth="1"/>
    <col min="5398" max="5633" width="11" style="5"/>
    <col min="5634" max="5634" width="4.5" style="5" customWidth="1"/>
    <col min="5635" max="5635" width="0" style="5" hidden="1" customWidth="1"/>
    <col min="5636" max="5636" width="0.69921875" style="5" customWidth="1"/>
    <col min="5637" max="5637" width="6.5" style="5" customWidth="1"/>
    <col min="5638" max="5638" width="18.59765625" style="5" customWidth="1"/>
    <col min="5639" max="5639" width="63.69921875" style="5" customWidth="1"/>
    <col min="5640" max="5640" width="10" style="5" customWidth="1"/>
    <col min="5641" max="5641" width="11.19921875" style="5" customWidth="1"/>
    <col min="5642" max="5642" width="4.19921875" style="5" customWidth="1"/>
    <col min="5643" max="5643" width="88.19921875" style="5" customWidth="1"/>
    <col min="5644" max="5644" width="15.3984375" style="5" customWidth="1"/>
    <col min="5645" max="5645" width="7.3984375" style="5" customWidth="1"/>
    <col min="5646" max="5646" width="6.3984375" style="5" customWidth="1"/>
    <col min="5647" max="5648" width="5.09765625" style="5" customWidth="1"/>
    <col min="5649" max="5649" width="3.8984375" style="5" customWidth="1"/>
    <col min="5650" max="5650" width="3.3984375" style="5" customWidth="1"/>
    <col min="5651" max="5653" width="10" style="5" customWidth="1"/>
    <col min="5654" max="5889" width="11" style="5"/>
    <col min="5890" max="5890" width="4.5" style="5" customWidth="1"/>
    <col min="5891" max="5891" width="0" style="5" hidden="1" customWidth="1"/>
    <col min="5892" max="5892" width="0.69921875" style="5" customWidth="1"/>
    <col min="5893" max="5893" width="6.5" style="5" customWidth="1"/>
    <col min="5894" max="5894" width="18.59765625" style="5" customWidth="1"/>
    <col min="5895" max="5895" width="63.69921875" style="5" customWidth="1"/>
    <col min="5896" max="5896" width="10" style="5" customWidth="1"/>
    <col min="5897" max="5897" width="11.19921875" style="5" customWidth="1"/>
    <col min="5898" max="5898" width="4.19921875" style="5" customWidth="1"/>
    <col min="5899" max="5899" width="88.19921875" style="5" customWidth="1"/>
    <col min="5900" max="5900" width="15.3984375" style="5" customWidth="1"/>
    <col min="5901" max="5901" width="7.3984375" style="5" customWidth="1"/>
    <col min="5902" max="5902" width="6.3984375" style="5" customWidth="1"/>
    <col min="5903" max="5904" width="5.09765625" style="5" customWidth="1"/>
    <col min="5905" max="5905" width="3.8984375" style="5" customWidth="1"/>
    <col min="5906" max="5906" width="3.3984375" style="5" customWidth="1"/>
    <col min="5907" max="5909" width="10" style="5" customWidth="1"/>
    <col min="5910" max="6145" width="11" style="5"/>
    <col min="6146" max="6146" width="4.5" style="5" customWidth="1"/>
    <col min="6147" max="6147" width="0" style="5" hidden="1" customWidth="1"/>
    <col min="6148" max="6148" width="0.69921875" style="5" customWidth="1"/>
    <col min="6149" max="6149" width="6.5" style="5" customWidth="1"/>
    <col min="6150" max="6150" width="18.59765625" style="5" customWidth="1"/>
    <col min="6151" max="6151" width="63.69921875" style="5" customWidth="1"/>
    <col min="6152" max="6152" width="10" style="5" customWidth="1"/>
    <col min="6153" max="6153" width="11.19921875" style="5" customWidth="1"/>
    <col min="6154" max="6154" width="4.19921875" style="5" customWidth="1"/>
    <col min="6155" max="6155" width="88.19921875" style="5" customWidth="1"/>
    <col min="6156" max="6156" width="15.3984375" style="5" customWidth="1"/>
    <col min="6157" max="6157" width="7.3984375" style="5" customWidth="1"/>
    <col min="6158" max="6158" width="6.3984375" style="5" customWidth="1"/>
    <col min="6159" max="6160" width="5.09765625" style="5" customWidth="1"/>
    <col min="6161" max="6161" width="3.8984375" style="5" customWidth="1"/>
    <col min="6162" max="6162" width="3.3984375" style="5" customWidth="1"/>
    <col min="6163" max="6165" width="10" style="5" customWidth="1"/>
    <col min="6166" max="6401" width="11" style="5"/>
    <col min="6402" max="6402" width="4.5" style="5" customWidth="1"/>
    <col min="6403" max="6403" width="0" style="5" hidden="1" customWidth="1"/>
    <col min="6404" max="6404" width="0.69921875" style="5" customWidth="1"/>
    <col min="6405" max="6405" width="6.5" style="5" customWidth="1"/>
    <col min="6406" max="6406" width="18.59765625" style="5" customWidth="1"/>
    <col min="6407" max="6407" width="63.69921875" style="5" customWidth="1"/>
    <col min="6408" max="6408" width="10" style="5" customWidth="1"/>
    <col min="6409" max="6409" width="11.19921875" style="5" customWidth="1"/>
    <col min="6410" max="6410" width="4.19921875" style="5" customWidth="1"/>
    <col min="6411" max="6411" width="88.19921875" style="5" customWidth="1"/>
    <col min="6412" max="6412" width="15.3984375" style="5" customWidth="1"/>
    <col min="6413" max="6413" width="7.3984375" style="5" customWidth="1"/>
    <col min="6414" max="6414" width="6.3984375" style="5" customWidth="1"/>
    <col min="6415" max="6416" width="5.09765625" style="5" customWidth="1"/>
    <col min="6417" max="6417" width="3.8984375" style="5" customWidth="1"/>
    <col min="6418" max="6418" width="3.3984375" style="5" customWidth="1"/>
    <col min="6419" max="6421" width="10" style="5" customWidth="1"/>
    <col min="6422" max="6657" width="11" style="5"/>
    <col min="6658" max="6658" width="4.5" style="5" customWidth="1"/>
    <col min="6659" max="6659" width="0" style="5" hidden="1" customWidth="1"/>
    <col min="6660" max="6660" width="0.69921875" style="5" customWidth="1"/>
    <col min="6661" max="6661" width="6.5" style="5" customWidth="1"/>
    <col min="6662" max="6662" width="18.59765625" style="5" customWidth="1"/>
    <col min="6663" max="6663" width="63.69921875" style="5" customWidth="1"/>
    <col min="6664" max="6664" width="10" style="5" customWidth="1"/>
    <col min="6665" max="6665" width="11.19921875" style="5" customWidth="1"/>
    <col min="6666" max="6666" width="4.19921875" style="5" customWidth="1"/>
    <col min="6667" max="6667" width="88.19921875" style="5" customWidth="1"/>
    <col min="6668" max="6668" width="15.3984375" style="5" customWidth="1"/>
    <col min="6669" max="6669" width="7.3984375" style="5" customWidth="1"/>
    <col min="6670" max="6670" width="6.3984375" style="5" customWidth="1"/>
    <col min="6671" max="6672" width="5.09765625" style="5" customWidth="1"/>
    <col min="6673" max="6673" width="3.8984375" style="5" customWidth="1"/>
    <col min="6674" max="6674" width="3.3984375" style="5" customWidth="1"/>
    <col min="6675" max="6677" width="10" style="5" customWidth="1"/>
    <col min="6678" max="6913" width="11" style="5"/>
    <col min="6914" max="6914" width="4.5" style="5" customWidth="1"/>
    <col min="6915" max="6915" width="0" style="5" hidden="1" customWidth="1"/>
    <col min="6916" max="6916" width="0.69921875" style="5" customWidth="1"/>
    <col min="6917" max="6917" width="6.5" style="5" customWidth="1"/>
    <col min="6918" max="6918" width="18.59765625" style="5" customWidth="1"/>
    <col min="6919" max="6919" width="63.69921875" style="5" customWidth="1"/>
    <col min="6920" max="6920" width="10" style="5" customWidth="1"/>
    <col min="6921" max="6921" width="11.19921875" style="5" customWidth="1"/>
    <col min="6922" max="6922" width="4.19921875" style="5" customWidth="1"/>
    <col min="6923" max="6923" width="88.19921875" style="5" customWidth="1"/>
    <col min="6924" max="6924" width="15.3984375" style="5" customWidth="1"/>
    <col min="6925" max="6925" width="7.3984375" style="5" customWidth="1"/>
    <col min="6926" max="6926" width="6.3984375" style="5" customWidth="1"/>
    <col min="6927" max="6928" width="5.09765625" style="5" customWidth="1"/>
    <col min="6929" max="6929" width="3.8984375" style="5" customWidth="1"/>
    <col min="6930" max="6930" width="3.3984375" style="5" customWidth="1"/>
    <col min="6931" max="6933" width="10" style="5" customWidth="1"/>
    <col min="6934" max="7169" width="11" style="5"/>
    <col min="7170" max="7170" width="4.5" style="5" customWidth="1"/>
    <col min="7171" max="7171" width="0" style="5" hidden="1" customWidth="1"/>
    <col min="7172" max="7172" width="0.69921875" style="5" customWidth="1"/>
    <col min="7173" max="7173" width="6.5" style="5" customWidth="1"/>
    <col min="7174" max="7174" width="18.59765625" style="5" customWidth="1"/>
    <col min="7175" max="7175" width="63.69921875" style="5" customWidth="1"/>
    <col min="7176" max="7176" width="10" style="5" customWidth="1"/>
    <col min="7177" max="7177" width="11.19921875" style="5" customWidth="1"/>
    <col min="7178" max="7178" width="4.19921875" style="5" customWidth="1"/>
    <col min="7179" max="7179" width="88.19921875" style="5" customWidth="1"/>
    <col min="7180" max="7180" width="15.3984375" style="5" customWidth="1"/>
    <col min="7181" max="7181" width="7.3984375" style="5" customWidth="1"/>
    <col min="7182" max="7182" width="6.3984375" style="5" customWidth="1"/>
    <col min="7183" max="7184" width="5.09765625" style="5" customWidth="1"/>
    <col min="7185" max="7185" width="3.8984375" style="5" customWidth="1"/>
    <col min="7186" max="7186" width="3.3984375" style="5" customWidth="1"/>
    <col min="7187" max="7189" width="10" style="5" customWidth="1"/>
    <col min="7190" max="7425" width="11" style="5"/>
    <col min="7426" max="7426" width="4.5" style="5" customWidth="1"/>
    <col min="7427" max="7427" width="0" style="5" hidden="1" customWidth="1"/>
    <col min="7428" max="7428" width="0.69921875" style="5" customWidth="1"/>
    <col min="7429" max="7429" width="6.5" style="5" customWidth="1"/>
    <col min="7430" max="7430" width="18.59765625" style="5" customWidth="1"/>
    <col min="7431" max="7431" width="63.69921875" style="5" customWidth="1"/>
    <col min="7432" max="7432" width="10" style="5" customWidth="1"/>
    <col min="7433" max="7433" width="11.19921875" style="5" customWidth="1"/>
    <col min="7434" max="7434" width="4.19921875" style="5" customWidth="1"/>
    <col min="7435" max="7435" width="88.19921875" style="5" customWidth="1"/>
    <col min="7436" max="7436" width="15.3984375" style="5" customWidth="1"/>
    <col min="7437" max="7437" width="7.3984375" style="5" customWidth="1"/>
    <col min="7438" max="7438" width="6.3984375" style="5" customWidth="1"/>
    <col min="7439" max="7440" width="5.09765625" style="5" customWidth="1"/>
    <col min="7441" max="7441" width="3.8984375" style="5" customWidth="1"/>
    <col min="7442" max="7442" width="3.3984375" style="5" customWidth="1"/>
    <col min="7443" max="7445" width="10" style="5" customWidth="1"/>
    <col min="7446" max="7681" width="11" style="5"/>
    <col min="7682" max="7682" width="4.5" style="5" customWidth="1"/>
    <col min="7683" max="7683" width="0" style="5" hidden="1" customWidth="1"/>
    <col min="7684" max="7684" width="0.69921875" style="5" customWidth="1"/>
    <col min="7685" max="7685" width="6.5" style="5" customWidth="1"/>
    <col min="7686" max="7686" width="18.59765625" style="5" customWidth="1"/>
    <col min="7687" max="7687" width="63.69921875" style="5" customWidth="1"/>
    <col min="7688" max="7688" width="10" style="5" customWidth="1"/>
    <col min="7689" max="7689" width="11.19921875" style="5" customWidth="1"/>
    <col min="7690" max="7690" width="4.19921875" style="5" customWidth="1"/>
    <col min="7691" max="7691" width="88.19921875" style="5" customWidth="1"/>
    <col min="7692" max="7692" width="15.3984375" style="5" customWidth="1"/>
    <col min="7693" max="7693" width="7.3984375" style="5" customWidth="1"/>
    <col min="7694" max="7694" width="6.3984375" style="5" customWidth="1"/>
    <col min="7695" max="7696" width="5.09765625" style="5" customWidth="1"/>
    <col min="7697" max="7697" width="3.8984375" style="5" customWidth="1"/>
    <col min="7698" max="7698" width="3.3984375" style="5" customWidth="1"/>
    <col min="7699" max="7701" width="10" style="5" customWidth="1"/>
    <col min="7702" max="7937" width="11" style="5"/>
    <col min="7938" max="7938" width="4.5" style="5" customWidth="1"/>
    <col min="7939" max="7939" width="0" style="5" hidden="1" customWidth="1"/>
    <col min="7940" max="7940" width="0.69921875" style="5" customWidth="1"/>
    <col min="7941" max="7941" width="6.5" style="5" customWidth="1"/>
    <col min="7942" max="7942" width="18.59765625" style="5" customWidth="1"/>
    <col min="7943" max="7943" width="63.69921875" style="5" customWidth="1"/>
    <col min="7944" max="7944" width="10" style="5" customWidth="1"/>
    <col min="7945" max="7945" width="11.19921875" style="5" customWidth="1"/>
    <col min="7946" max="7946" width="4.19921875" style="5" customWidth="1"/>
    <col min="7947" max="7947" width="88.19921875" style="5" customWidth="1"/>
    <col min="7948" max="7948" width="15.3984375" style="5" customWidth="1"/>
    <col min="7949" max="7949" width="7.3984375" style="5" customWidth="1"/>
    <col min="7950" max="7950" width="6.3984375" style="5" customWidth="1"/>
    <col min="7951" max="7952" width="5.09765625" style="5" customWidth="1"/>
    <col min="7953" max="7953" width="3.8984375" style="5" customWidth="1"/>
    <col min="7954" max="7954" width="3.3984375" style="5" customWidth="1"/>
    <col min="7955" max="7957" width="10" style="5" customWidth="1"/>
    <col min="7958" max="8193" width="11" style="5"/>
    <col min="8194" max="8194" width="4.5" style="5" customWidth="1"/>
    <col min="8195" max="8195" width="0" style="5" hidden="1" customWidth="1"/>
    <col min="8196" max="8196" width="0.69921875" style="5" customWidth="1"/>
    <col min="8197" max="8197" width="6.5" style="5" customWidth="1"/>
    <col min="8198" max="8198" width="18.59765625" style="5" customWidth="1"/>
    <col min="8199" max="8199" width="63.69921875" style="5" customWidth="1"/>
    <col min="8200" max="8200" width="10" style="5" customWidth="1"/>
    <col min="8201" max="8201" width="11.19921875" style="5" customWidth="1"/>
    <col min="8202" max="8202" width="4.19921875" style="5" customWidth="1"/>
    <col min="8203" max="8203" width="88.19921875" style="5" customWidth="1"/>
    <col min="8204" max="8204" width="15.3984375" style="5" customWidth="1"/>
    <col min="8205" max="8205" width="7.3984375" style="5" customWidth="1"/>
    <col min="8206" max="8206" width="6.3984375" style="5" customWidth="1"/>
    <col min="8207" max="8208" width="5.09765625" style="5" customWidth="1"/>
    <col min="8209" max="8209" width="3.8984375" style="5" customWidth="1"/>
    <col min="8210" max="8210" width="3.3984375" style="5" customWidth="1"/>
    <col min="8211" max="8213" width="10" style="5" customWidth="1"/>
    <col min="8214" max="8449" width="11" style="5"/>
    <col min="8450" max="8450" width="4.5" style="5" customWidth="1"/>
    <col min="8451" max="8451" width="0" style="5" hidden="1" customWidth="1"/>
    <col min="8452" max="8452" width="0.69921875" style="5" customWidth="1"/>
    <col min="8453" max="8453" width="6.5" style="5" customWidth="1"/>
    <col min="8454" max="8454" width="18.59765625" style="5" customWidth="1"/>
    <col min="8455" max="8455" width="63.69921875" style="5" customWidth="1"/>
    <col min="8456" max="8456" width="10" style="5" customWidth="1"/>
    <col min="8457" max="8457" width="11.19921875" style="5" customWidth="1"/>
    <col min="8458" max="8458" width="4.19921875" style="5" customWidth="1"/>
    <col min="8459" max="8459" width="88.19921875" style="5" customWidth="1"/>
    <col min="8460" max="8460" width="15.3984375" style="5" customWidth="1"/>
    <col min="8461" max="8461" width="7.3984375" style="5" customWidth="1"/>
    <col min="8462" max="8462" width="6.3984375" style="5" customWidth="1"/>
    <col min="8463" max="8464" width="5.09765625" style="5" customWidth="1"/>
    <col min="8465" max="8465" width="3.8984375" style="5" customWidth="1"/>
    <col min="8466" max="8466" width="3.3984375" style="5" customWidth="1"/>
    <col min="8467" max="8469" width="10" style="5" customWidth="1"/>
    <col min="8470" max="8705" width="11" style="5"/>
    <col min="8706" max="8706" width="4.5" style="5" customWidth="1"/>
    <col min="8707" max="8707" width="0" style="5" hidden="1" customWidth="1"/>
    <col min="8708" max="8708" width="0.69921875" style="5" customWidth="1"/>
    <col min="8709" max="8709" width="6.5" style="5" customWidth="1"/>
    <col min="8710" max="8710" width="18.59765625" style="5" customWidth="1"/>
    <col min="8711" max="8711" width="63.69921875" style="5" customWidth="1"/>
    <col min="8712" max="8712" width="10" style="5" customWidth="1"/>
    <col min="8713" max="8713" width="11.19921875" style="5" customWidth="1"/>
    <col min="8714" max="8714" width="4.19921875" style="5" customWidth="1"/>
    <col min="8715" max="8715" width="88.19921875" style="5" customWidth="1"/>
    <col min="8716" max="8716" width="15.3984375" style="5" customWidth="1"/>
    <col min="8717" max="8717" width="7.3984375" style="5" customWidth="1"/>
    <col min="8718" max="8718" width="6.3984375" style="5" customWidth="1"/>
    <col min="8719" max="8720" width="5.09765625" style="5" customWidth="1"/>
    <col min="8721" max="8721" width="3.8984375" style="5" customWidth="1"/>
    <col min="8722" max="8722" width="3.3984375" style="5" customWidth="1"/>
    <col min="8723" max="8725" width="10" style="5" customWidth="1"/>
    <col min="8726" max="8961" width="11" style="5"/>
    <col min="8962" max="8962" width="4.5" style="5" customWidth="1"/>
    <col min="8963" max="8963" width="0" style="5" hidden="1" customWidth="1"/>
    <col min="8964" max="8964" width="0.69921875" style="5" customWidth="1"/>
    <col min="8965" max="8965" width="6.5" style="5" customWidth="1"/>
    <col min="8966" max="8966" width="18.59765625" style="5" customWidth="1"/>
    <col min="8967" max="8967" width="63.69921875" style="5" customWidth="1"/>
    <col min="8968" max="8968" width="10" style="5" customWidth="1"/>
    <col min="8969" max="8969" width="11.19921875" style="5" customWidth="1"/>
    <col min="8970" max="8970" width="4.19921875" style="5" customWidth="1"/>
    <col min="8971" max="8971" width="88.19921875" style="5" customWidth="1"/>
    <col min="8972" max="8972" width="15.3984375" style="5" customWidth="1"/>
    <col min="8973" max="8973" width="7.3984375" style="5" customWidth="1"/>
    <col min="8974" max="8974" width="6.3984375" style="5" customWidth="1"/>
    <col min="8975" max="8976" width="5.09765625" style="5" customWidth="1"/>
    <col min="8977" max="8977" width="3.8984375" style="5" customWidth="1"/>
    <col min="8978" max="8978" width="3.3984375" style="5" customWidth="1"/>
    <col min="8979" max="8981" width="10" style="5" customWidth="1"/>
    <col min="8982" max="9217" width="11" style="5"/>
    <col min="9218" max="9218" width="4.5" style="5" customWidth="1"/>
    <col min="9219" max="9219" width="0" style="5" hidden="1" customWidth="1"/>
    <col min="9220" max="9220" width="0.69921875" style="5" customWidth="1"/>
    <col min="9221" max="9221" width="6.5" style="5" customWidth="1"/>
    <col min="9222" max="9222" width="18.59765625" style="5" customWidth="1"/>
    <col min="9223" max="9223" width="63.69921875" style="5" customWidth="1"/>
    <col min="9224" max="9224" width="10" style="5" customWidth="1"/>
    <col min="9225" max="9225" width="11.19921875" style="5" customWidth="1"/>
    <col min="9226" max="9226" width="4.19921875" style="5" customWidth="1"/>
    <col min="9227" max="9227" width="88.19921875" style="5" customWidth="1"/>
    <col min="9228" max="9228" width="15.3984375" style="5" customWidth="1"/>
    <col min="9229" max="9229" width="7.3984375" style="5" customWidth="1"/>
    <col min="9230" max="9230" width="6.3984375" style="5" customWidth="1"/>
    <col min="9231" max="9232" width="5.09765625" style="5" customWidth="1"/>
    <col min="9233" max="9233" width="3.8984375" style="5" customWidth="1"/>
    <col min="9234" max="9234" width="3.3984375" style="5" customWidth="1"/>
    <col min="9235" max="9237" width="10" style="5" customWidth="1"/>
    <col min="9238" max="9473" width="11" style="5"/>
    <col min="9474" max="9474" width="4.5" style="5" customWidth="1"/>
    <col min="9475" max="9475" width="0" style="5" hidden="1" customWidth="1"/>
    <col min="9476" max="9476" width="0.69921875" style="5" customWidth="1"/>
    <col min="9477" max="9477" width="6.5" style="5" customWidth="1"/>
    <col min="9478" max="9478" width="18.59765625" style="5" customWidth="1"/>
    <col min="9479" max="9479" width="63.69921875" style="5" customWidth="1"/>
    <col min="9480" max="9480" width="10" style="5" customWidth="1"/>
    <col min="9481" max="9481" width="11.19921875" style="5" customWidth="1"/>
    <col min="9482" max="9482" width="4.19921875" style="5" customWidth="1"/>
    <col min="9483" max="9483" width="88.19921875" style="5" customWidth="1"/>
    <col min="9484" max="9484" width="15.3984375" style="5" customWidth="1"/>
    <col min="9485" max="9485" width="7.3984375" style="5" customWidth="1"/>
    <col min="9486" max="9486" width="6.3984375" style="5" customWidth="1"/>
    <col min="9487" max="9488" width="5.09765625" style="5" customWidth="1"/>
    <col min="9489" max="9489" width="3.8984375" style="5" customWidth="1"/>
    <col min="9490" max="9490" width="3.3984375" style="5" customWidth="1"/>
    <col min="9491" max="9493" width="10" style="5" customWidth="1"/>
    <col min="9494" max="9729" width="11" style="5"/>
    <col min="9730" max="9730" width="4.5" style="5" customWidth="1"/>
    <col min="9731" max="9731" width="0" style="5" hidden="1" customWidth="1"/>
    <col min="9732" max="9732" width="0.69921875" style="5" customWidth="1"/>
    <col min="9733" max="9733" width="6.5" style="5" customWidth="1"/>
    <col min="9734" max="9734" width="18.59765625" style="5" customWidth="1"/>
    <col min="9735" max="9735" width="63.69921875" style="5" customWidth="1"/>
    <col min="9736" max="9736" width="10" style="5" customWidth="1"/>
    <col min="9737" max="9737" width="11.19921875" style="5" customWidth="1"/>
    <col min="9738" max="9738" width="4.19921875" style="5" customWidth="1"/>
    <col min="9739" max="9739" width="88.19921875" style="5" customWidth="1"/>
    <col min="9740" max="9740" width="15.3984375" style="5" customWidth="1"/>
    <col min="9741" max="9741" width="7.3984375" style="5" customWidth="1"/>
    <col min="9742" max="9742" width="6.3984375" style="5" customWidth="1"/>
    <col min="9743" max="9744" width="5.09765625" style="5" customWidth="1"/>
    <col min="9745" max="9745" width="3.8984375" style="5" customWidth="1"/>
    <col min="9746" max="9746" width="3.3984375" style="5" customWidth="1"/>
    <col min="9747" max="9749" width="10" style="5" customWidth="1"/>
    <col min="9750" max="9985" width="11" style="5"/>
    <col min="9986" max="9986" width="4.5" style="5" customWidth="1"/>
    <col min="9987" max="9987" width="0" style="5" hidden="1" customWidth="1"/>
    <col min="9988" max="9988" width="0.69921875" style="5" customWidth="1"/>
    <col min="9989" max="9989" width="6.5" style="5" customWidth="1"/>
    <col min="9990" max="9990" width="18.59765625" style="5" customWidth="1"/>
    <col min="9991" max="9991" width="63.69921875" style="5" customWidth="1"/>
    <col min="9992" max="9992" width="10" style="5" customWidth="1"/>
    <col min="9993" max="9993" width="11.19921875" style="5" customWidth="1"/>
    <col min="9994" max="9994" width="4.19921875" style="5" customWidth="1"/>
    <col min="9995" max="9995" width="88.19921875" style="5" customWidth="1"/>
    <col min="9996" max="9996" width="15.3984375" style="5" customWidth="1"/>
    <col min="9997" max="9997" width="7.3984375" style="5" customWidth="1"/>
    <col min="9998" max="9998" width="6.3984375" style="5" customWidth="1"/>
    <col min="9999" max="10000" width="5.09765625" style="5" customWidth="1"/>
    <col min="10001" max="10001" width="3.8984375" style="5" customWidth="1"/>
    <col min="10002" max="10002" width="3.3984375" style="5" customWidth="1"/>
    <col min="10003" max="10005" width="10" style="5" customWidth="1"/>
    <col min="10006" max="10241" width="11" style="5"/>
    <col min="10242" max="10242" width="4.5" style="5" customWidth="1"/>
    <col min="10243" max="10243" width="0" style="5" hidden="1" customWidth="1"/>
    <col min="10244" max="10244" width="0.69921875" style="5" customWidth="1"/>
    <col min="10245" max="10245" width="6.5" style="5" customWidth="1"/>
    <col min="10246" max="10246" width="18.59765625" style="5" customWidth="1"/>
    <col min="10247" max="10247" width="63.69921875" style="5" customWidth="1"/>
    <col min="10248" max="10248" width="10" style="5" customWidth="1"/>
    <col min="10249" max="10249" width="11.19921875" style="5" customWidth="1"/>
    <col min="10250" max="10250" width="4.19921875" style="5" customWidth="1"/>
    <col min="10251" max="10251" width="88.19921875" style="5" customWidth="1"/>
    <col min="10252" max="10252" width="15.3984375" style="5" customWidth="1"/>
    <col min="10253" max="10253" width="7.3984375" style="5" customWidth="1"/>
    <col min="10254" max="10254" width="6.3984375" style="5" customWidth="1"/>
    <col min="10255" max="10256" width="5.09765625" style="5" customWidth="1"/>
    <col min="10257" max="10257" width="3.8984375" style="5" customWidth="1"/>
    <col min="10258" max="10258" width="3.3984375" style="5" customWidth="1"/>
    <col min="10259" max="10261" width="10" style="5" customWidth="1"/>
    <col min="10262" max="10497" width="11" style="5"/>
    <col min="10498" max="10498" width="4.5" style="5" customWidth="1"/>
    <col min="10499" max="10499" width="0" style="5" hidden="1" customWidth="1"/>
    <col min="10500" max="10500" width="0.69921875" style="5" customWidth="1"/>
    <col min="10501" max="10501" width="6.5" style="5" customWidth="1"/>
    <col min="10502" max="10502" width="18.59765625" style="5" customWidth="1"/>
    <col min="10503" max="10503" width="63.69921875" style="5" customWidth="1"/>
    <col min="10504" max="10504" width="10" style="5" customWidth="1"/>
    <col min="10505" max="10505" width="11.19921875" style="5" customWidth="1"/>
    <col min="10506" max="10506" width="4.19921875" style="5" customWidth="1"/>
    <col min="10507" max="10507" width="88.19921875" style="5" customWidth="1"/>
    <col min="10508" max="10508" width="15.3984375" style="5" customWidth="1"/>
    <col min="10509" max="10509" width="7.3984375" style="5" customWidth="1"/>
    <col min="10510" max="10510" width="6.3984375" style="5" customWidth="1"/>
    <col min="10511" max="10512" width="5.09765625" style="5" customWidth="1"/>
    <col min="10513" max="10513" width="3.8984375" style="5" customWidth="1"/>
    <col min="10514" max="10514" width="3.3984375" style="5" customWidth="1"/>
    <col min="10515" max="10517" width="10" style="5" customWidth="1"/>
    <col min="10518" max="10753" width="11" style="5"/>
    <col min="10754" max="10754" width="4.5" style="5" customWidth="1"/>
    <col min="10755" max="10755" width="0" style="5" hidden="1" customWidth="1"/>
    <col min="10756" max="10756" width="0.69921875" style="5" customWidth="1"/>
    <col min="10757" max="10757" width="6.5" style="5" customWidth="1"/>
    <col min="10758" max="10758" width="18.59765625" style="5" customWidth="1"/>
    <col min="10759" max="10759" width="63.69921875" style="5" customWidth="1"/>
    <col min="10760" max="10760" width="10" style="5" customWidth="1"/>
    <col min="10761" max="10761" width="11.19921875" style="5" customWidth="1"/>
    <col min="10762" max="10762" width="4.19921875" style="5" customWidth="1"/>
    <col min="10763" max="10763" width="88.19921875" style="5" customWidth="1"/>
    <col min="10764" max="10764" width="15.3984375" style="5" customWidth="1"/>
    <col min="10765" max="10765" width="7.3984375" style="5" customWidth="1"/>
    <col min="10766" max="10766" width="6.3984375" style="5" customWidth="1"/>
    <col min="10767" max="10768" width="5.09765625" style="5" customWidth="1"/>
    <col min="10769" max="10769" width="3.8984375" style="5" customWidth="1"/>
    <col min="10770" max="10770" width="3.3984375" style="5" customWidth="1"/>
    <col min="10771" max="10773" width="10" style="5" customWidth="1"/>
    <col min="10774" max="11009" width="11" style="5"/>
    <col min="11010" max="11010" width="4.5" style="5" customWidth="1"/>
    <col min="11011" max="11011" width="0" style="5" hidden="1" customWidth="1"/>
    <col min="11012" max="11012" width="0.69921875" style="5" customWidth="1"/>
    <col min="11013" max="11013" width="6.5" style="5" customWidth="1"/>
    <col min="11014" max="11014" width="18.59765625" style="5" customWidth="1"/>
    <col min="11015" max="11015" width="63.69921875" style="5" customWidth="1"/>
    <col min="11016" max="11016" width="10" style="5" customWidth="1"/>
    <col min="11017" max="11017" width="11.19921875" style="5" customWidth="1"/>
    <col min="11018" max="11018" width="4.19921875" style="5" customWidth="1"/>
    <col min="11019" max="11019" width="88.19921875" style="5" customWidth="1"/>
    <col min="11020" max="11020" width="15.3984375" style="5" customWidth="1"/>
    <col min="11021" max="11021" width="7.3984375" style="5" customWidth="1"/>
    <col min="11022" max="11022" width="6.3984375" style="5" customWidth="1"/>
    <col min="11023" max="11024" width="5.09765625" style="5" customWidth="1"/>
    <col min="11025" max="11025" width="3.8984375" style="5" customWidth="1"/>
    <col min="11026" max="11026" width="3.3984375" style="5" customWidth="1"/>
    <col min="11027" max="11029" width="10" style="5" customWidth="1"/>
    <col min="11030" max="11265" width="11" style="5"/>
    <col min="11266" max="11266" width="4.5" style="5" customWidth="1"/>
    <col min="11267" max="11267" width="0" style="5" hidden="1" customWidth="1"/>
    <col min="11268" max="11268" width="0.69921875" style="5" customWidth="1"/>
    <col min="11269" max="11269" width="6.5" style="5" customWidth="1"/>
    <col min="11270" max="11270" width="18.59765625" style="5" customWidth="1"/>
    <col min="11271" max="11271" width="63.69921875" style="5" customWidth="1"/>
    <col min="11272" max="11272" width="10" style="5" customWidth="1"/>
    <col min="11273" max="11273" width="11.19921875" style="5" customWidth="1"/>
    <col min="11274" max="11274" width="4.19921875" style="5" customWidth="1"/>
    <col min="11275" max="11275" width="88.19921875" style="5" customWidth="1"/>
    <col min="11276" max="11276" width="15.3984375" style="5" customWidth="1"/>
    <col min="11277" max="11277" width="7.3984375" style="5" customWidth="1"/>
    <col min="11278" max="11278" width="6.3984375" style="5" customWidth="1"/>
    <col min="11279" max="11280" width="5.09765625" style="5" customWidth="1"/>
    <col min="11281" max="11281" width="3.8984375" style="5" customWidth="1"/>
    <col min="11282" max="11282" width="3.3984375" style="5" customWidth="1"/>
    <col min="11283" max="11285" width="10" style="5" customWidth="1"/>
    <col min="11286" max="11521" width="11" style="5"/>
    <col min="11522" max="11522" width="4.5" style="5" customWidth="1"/>
    <col min="11523" max="11523" width="0" style="5" hidden="1" customWidth="1"/>
    <col min="11524" max="11524" width="0.69921875" style="5" customWidth="1"/>
    <col min="11525" max="11525" width="6.5" style="5" customWidth="1"/>
    <col min="11526" max="11526" width="18.59765625" style="5" customWidth="1"/>
    <col min="11527" max="11527" width="63.69921875" style="5" customWidth="1"/>
    <col min="11528" max="11528" width="10" style="5" customWidth="1"/>
    <col min="11529" max="11529" width="11.19921875" style="5" customWidth="1"/>
    <col min="11530" max="11530" width="4.19921875" style="5" customWidth="1"/>
    <col min="11531" max="11531" width="88.19921875" style="5" customWidth="1"/>
    <col min="11532" max="11532" width="15.3984375" style="5" customWidth="1"/>
    <col min="11533" max="11533" width="7.3984375" style="5" customWidth="1"/>
    <col min="11534" max="11534" width="6.3984375" style="5" customWidth="1"/>
    <col min="11535" max="11536" width="5.09765625" style="5" customWidth="1"/>
    <col min="11537" max="11537" width="3.8984375" style="5" customWidth="1"/>
    <col min="11538" max="11538" width="3.3984375" style="5" customWidth="1"/>
    <col min="11539" max="11541" width="10" style="5" customWidth="1"/>
    <col min="11542" max="11777" width="11" style="5"/>
    <col min="11778" max="11778" width="4.5" style="5" customWidth="1"/>
    <col min="11779" max="11779" width="0" style="5" hidden="1" customWidth="1"/>
    <col min="11780" max="11780" width="0.69921875" style="5" customWidth="1"/>
    <col min="11781" max="11781" width="6.5" style="5" customWidth="1"/>
    <col min="11782" max="11782" width="18.59765625" style="5" customWidth="1"/>
    <col min="11783" max="11783" width="63.69921875" style="5" customWidth="1"/>
    <col min="11784" max="11784" width="10" style="5" customWidth="1"/>
    <col min="11785" max="11785" width="11.19921875" style="5" customWidth="1"/>
    <col min="11786" max="11786" width="4.19921875" style="5" customWidth="1"/>
    <col min="11787" max="11787" width="88.19921875" style="5" customWidth="1"/>
    <col min="11788" max="11788" width="15.3984375" style="5" customWidth="1"/>
    <col min="11789" max="11789" width="7.3984375" style="5" customWidth="1"/>
    <col min="11790" max="11790" width="6.3984375" style="5" customWidth="1"/>
    <col min="11791" max="11792" width="5.09765625" style="5" customWidth="1"/>
    <col min="11793" max="11793" width="3.8984375" style="5" customWidth="1"/>
    <col min="11794" max="11794" width="3.3984375" style="5" customWidth="1"/>
    <col min="11795" max="11797" width="10" style="5" customWidth="1"/>
    <col min="11798" max="12033" width="11" style="5"/>
    <col min="12034" max="12034" width="4.5" style="5" customWidth="1"/>
    <col min="12035" max="12035" width="0" style="5" hidden="1" customWidth="1"/>
    <col min="12036" max="12036" width="0.69921875" style="5" customWidth="1"/>
    <col min="12037" max="12037" width="6.5" style="5" customWidth="1"/>
    <col min="12038" max="12038" width="18.59765625" style="5" customWidth="1"/>
    <col min="12039" max="12039" width="63.69921875" style="5" customWidth="1"/>
    <col min="12040" max="12040" width="10" style="5" customWidth="1"/>
    <col min="12041" max="12041" width="11.19921875" style="5" customWidth="1"/>
    <col min="12042" max="12042" width="4.19921875" style="5" customWidth="1"/>
    <col min="12043" max="12043" width="88.19921875" style="5" customWidth="1"/>
    <col min="12044" max="12044" width="15.3984375" style="5" customWidth="1"/>
    <col min="12045" max="12045" width="7.3984375" style="5" customWidth="1"/>
    <col min="12046" max="12046" width="6.3984375" style="5" customWidth="1"/>
    <col min="12047" max="12048" width="5.09765625" style="5" customWidth="1"/>
    <col min="12049" max="12049" width="3.8984375" style="5" customWidth="1"/>
    <col min="12050" max="12050" width="3.3984375" style="5" customWidth="1"/>
    <col min="12051" max="12053" width="10" style="5" customWidth="1"/>
    <col min="12054" max="12289" width="11" style="5"/>
    <col min="12290" max="12290" width="4.5" style="5" customWidth="1"/>
    <col min="12291" max="12291" width="0" style="5" hidden="1" customWidth="1"/>
    <col min="12292" max="12292" width="0.69921875" style="5" customWidth="1"/>
    <col min="12293" max="12293" width="6.5" style="5" customWidth="1"/>
    <col min="12294" max="12294" width="18.59765625" style="5" customWidth="1"/>
    <col min="12295" max="12295" width="63.69921875" style="5" customWidth="1"/>
    <col min="12296" max="12296" width="10" style="5" customWidth="1"/>
    <col min="12297" max="12297" width="11.19921875" style="5" customWidth="1"/>
    <col min="12298" max="12298" width="4.19921875" style="5" customWidth="1"/>
    <col min="12299" max="12299" width="88.19921875" style="5" customWidth="1"/>
    <col min="12300" max="12300" width="15.3984375" style="5" customWidth="1"/>
    <col min="12301" max="12301" width="7.3984375" style="5" customWidth="1"/>
    <col min="12302" max="12302" width="6.3984375" style="5" customWidth="1"/>
    <col min="12303" max="12304" width="5.09765625" style="5" customWidth="1"/>
    <col min="12305" max="12305" width="3.8984375" style="5" customWidth="1"/>
    <col min="12306" max="12306" width="3.3984375" style="5" customWidth="1"/>
    <col min="12307" max="12309" width="10" style="5" customWidth="1"/>
    <col min="12310" max="12545" width="11" style="5"/>
    <col min="12546" max="12546" width="4.5" style="5" customWidth="1"/>
    <col min="12547" max="12547" width="0" style="5" hidden="1" customWidth="1"/>
    <col min="12548" max="12548" width="0.69921875" style="5" customWidth="1"/>
    <col min="12549" max="12549" width="6.5" style="5" customWidth="1"/>
    <col min="12550" max="12550" width="18.59765625" style="5" customWidth="1"/>
    <col min="12551" max="12551" width="63.69921875" style="5" customWidth="1"/>
    <col min="12552" max="12552" width="10" style="5" customWidth="1"/>
    <col min="12553" max="12553" width="11.19921875" style="5" customWidth="1"/>
    <col min="12554" max="12554" width="4.19921875" style="5" customWidth="1"/>
    <col min="12555" max="12555" width="88.19921875" style="5" customWidth="1"/>
    <col min="12556" max="12556" width="15.3984375" style="5" customWidth="1"/>
    <col min="12557" max="12557" width="7.3984375" style="5" customWidth="1"/>
    <col min="12558" max="12558" width="6.3984375" style="5" customWidth="1"/>
    <col min="12559" max="12560" width="5.09765625" style="5" customWidth="1"/>
    <col min="12561" max="12561" width="3.8984375" style="5" customWidth="1"/>
    <col min="12562" max="12562" width="3.3984375" style="5" customWidth="1"/>
    <col min="12563" max="12565" width="10" style="5" customWidth="1"/>
    <col min="12566" max="12801" width="11" style="5"/>
    <col min="12802" max="12802" width="4.5" style="5" customWidth="1"/>
    <col min="12803" max="12803" width="0" style="5" hidden="1" customWidth="1"/>
    <col min="12804" max="12804" width="0.69921875" style="5" customWidth="1"/>
    <col min="12805" max="12805" width="6.5" style="5" customWidth="1"/>
    <col min="12806" max="12806" width="18.59765625" style="5" customWidth="1"/>
    <col min="12807" max="12807" width="63.69921875" style="5" customWidth="1"/>
    <col min="12808" max="12808" width="10" style="5" customWidth="1"/>
    <col min="12809" max="12809" width="11.19921875" style="5" customWidth="1"/>
    <col min="12810" max="12810" width="4.19921875" style="5" customWidth="1"/>
    <col min="12811" max="12811" width="88.19921875" style="5" customWidth="1"/>
    <col min="12812" max="12812" width="15.3984375" style="5" customWidth="1"/>
    <col min="12813" max="12813" width="7.3984375" style="5" customWidth="1"/>
    <col min="12814" max="12814" width="6.3984375" style="5" customWidth="1"/>
    <col min="12815" max="12816" width="5.09765625" style="5" customWidth="1"/>
    <col min="12817" max="12817" width="3.8984375" style="5" customWidth="1"/>
    <col min="12818" max="12818" width="3.3984375" style="5" customWidth="1"/>
    <col min="12819" max="12821" width="10" style="5" customWidth="1"/>
    <col min="12822" max="13057" width="11" style="5"/>
    <col min="13058" max="13058" width="4.5" style="5" customWidth="1"/>
    <col min="13059" max="13059" width="0" style="5" hidden="1" customWidth="1"/>
    <col min="13060" max="13060" width="0.69921875" style="5" customWidth="1"/>
    <col min="13061" max="13061" width="6.5" style="5" customWidth="1"/>
    <col min="13062" max="13062" width="18.59765625" style="5" customWidth="1"/>
    <col min="13063" max="13063" width="63.69921875" style="5" customWidth="1"/>
    <col min="13064" max="13064" width="10" style="5" customWidth="1"/>
    <col min="13065" max="13065" width="11.19921875" style="5" customWidth="1"/>
    <col min="13066" max="13066" width="4.19921875" style="5" customWidth="1"/>
    <col min="13067" max="13067" width="88.19921875" style="5" customWidth="1"/>
    <col min="13068" max="13068" width="15.3984375" style="5" customWidth="1"/>
    <col min="13069" max="13069" width="7.3984375" style="5" customWidth="1"/>
    <col min="13070" max="13070" width="6.3984375" style="5" customWidth="1"/>
    <col min="13071" max="13072" width="5.09765625" style="5" customWidth="1"/>
    <col min="13073" max="13073" width="3.8984375" style="5" customWidth="1"/>
    <col min="13074" max="13074" width="3.3984375" style="5" customWidth="1"/>
    <col min="13075" max="13077" width="10" style="5" customWidth="1"/>
    <col min="13078" max="13313" width="11" style="5"/>
    <col min="13314" max="13314" width="4.5" style="5" customWidth="1"/>
    <col min="13315" max="13315" width="0" style="5" hidden="1" customWidth="1"/>
    <col min="13316" max="13316" width="0.69921875" style="5" customWidth="1"/>
    <col min="13317" max="13317" width="6.5" style="5" customWidth="1"/>
    <col min="13318" max="13318" width="18.59765625" style="5" customWidth="1"/>
    <col min="13319" max="13319" width="63.69921875" style="5" customWidth="1"/>
    <col min="13320" max="13320" width="10" style="5" customWidth="1"/>
    <col min="13321" max="13321" width="11.19921875" style="5" customWidth="1"/>
    <col min="13322" max="13322" width="4.19921875" style="5" customWidth="1"/>
    <col min="13323" max="13323" width="88.19921875" style="5" customWidth="1"/>
    <col min="13324" max="13324" width="15.3984375" style="5" customWidth="1"/>
    <col min="13325" max="13325" width="7.3984375" style="5" customWidth="1"/>
    <col min="13326" max="13326" width="6.3984375" style="5" customWidth="1"/>
    <col min="13327" max="13328" width="5.09765625" style="5" customWidth="1"/>
    <col min="13329" max="13329" width="3.8984375" style="5" customWidth="1"/>
    <col min="13330" max="13330" width="3.3984375" style="5" customWidth="1"/>
    <col min="13331" max="13333" width="10" style="5" customWidth="1"/>
    <col min="13334" max="13569" width="11" style="5"/>
    <col min="13570" max="13570" width="4.5" style="5" customWidth="1"/>
    <col min="13571" max="13571" width="0" style="5" hidden="1" customWidth="1"/>
    <col min="13572" max="13572" width="0.69921875" style="5" customWidth="1"/>
    <col min="13573" max="13573" width="6.5" style="5" customWidth="1"/>
    <col min="13574" max="13574" width="18.59765625" style="5" customWidth="1"/>
    <col min="13575" max="13575" width="63.69921875" style="5" customWidth="1"/>
    <col min="13576" max="13576" width="10" style="5" customWidth="1"/>
    <col min="13577" max="13577" width="11.19921875" style="5" customWidth="1"/>
    <col min="13578" max="13578" width="4.19921875" style="5" customWidth="1"/>
    <col min="13579" max="13579" width="88.19921875" style="5" customWidth="1"/>
    <col min="13580" max="13580" width="15.3984375" style="5" customWidth="1"/>
    <col min="13581" max="13581" width="7.3984375" style="5" customWidth="1"/>
    <col min="13582" max="13582" width="6.3984375" style="5" customWidth="1"/>
    <col min="13583" max="13584" width="5.09765625" style="5" customWidth="1"/>
    <col min="13585" max="13585" width="3.8984375" style="5" customWidth="1"/>
    <col min="13586" max="13586" width="3.3984375" style="5" customWidth="1"/>
    <col min="13587" max="13589" width="10" style="5" customWidth="1"/>
    <col min="13590" max="13825" width="11" style="5"/>
    <col min="13826" max="13826" width="4.5" style="5" customWidth="1"/>
    <col min="13827" max="13827" width="0" style="5" hidden="1" customWidth="1"/>
    <col min="13828" max="13828" width="0.69921875" style="5" customWidth="1"/>
    <col min="13829" max="13829" width="6.5" style="5" customWidth="1"/>
    <col min="13830" max="13830" width="18.59765625" style="5" customWidth="1"/>
    <col min="13831" max="13831" width="63.69921875" style="5" customWidth="1"/>
    <col min="13832" max="13832" width="10" style="5" customWidth="1"/>
    <col min="13833" max="13833" width="11.19921875" style="5" customWidth="1"/>
    <col min="13834" max="13834" width="4.19921875" style="5" customWidth="1"/>
    <col min="13835" max="13835" width="88.19921875" style="5" customWidth="1"/>
    <col min="13836" max="13836" width="15.3984375" style="5" customWidth="1"/>
    <col min="13837" max="13837" width="7.3984375" style="5" customWidth="1"/>
    <col min="13838" max="13838" width="6.3984375" style="5" customWidth="1"/>
    <col min="13839" max="13840" width="5.09765625" style="5" customWidth="1"/>
    <col min="13841" max="13841" width="3.8984375" style="5" customWidth="1"/>
    <col min="13842" max="13842" width="3.3984375" style="5" customWidth="1"/>
    <col min="13843" max="13845" width="10" style="5" customWidth="1"/>
    <col min="13846" max="14081" width="11" style="5"/>
    <col min="14082" max="14082" width="4.5" style="5" customWidth="1"/>
    <col min="14083" max="14083" width="0" style="5" hidden="1" customWidth="1"/>
    <col min="14084" max="14084" width="0.69921875" style="5" customWidth="1"/>
    <col min="14085" max="14085" width="6.5" style="5" customWidth="1"/>
    <col min="14086" max="14086" width="18.59765625" style="5" customWidth="1"/>
    <col min="14087" max="14087" width="63.69921875" style="5" customWidth="1"/>
    <col min="14088" max="14088" width="10" style="5" customWidth="1"/>
    <col min="14089" max="14089" width="11.19921875" style="5" customWidth="1"/>
    <col min="14090" max="14090" width="4.19921875" style="5" customWidth="1"/>
    <col min="14091" max="14091" width="88.19921875" style="5" customWidth="1"/>
    <col min="14092" max="14092" width="15.3984375" style="5" customWidth="1"/>
    <col min="14093" max="14093" width="7.3984375" style="5" customWidth="1"/>
    <col min="14094" max="14094" width="6.3984375" style="5" customWidth="1"/>
    <col min="14095" max="14096" width="5.09765625" style="5" customWidth="1"/>
    <col min="14097" max="14097" width="3.8984375" style="5" customWidth="1"/>
    <col min="14098" max="14098" width="3.3984375" style="5" customWidth="1"/>
    <col min="14099" max="14101" width="10" style="5" customWidth="1"/>
    <col min="14102" max="14337" width="11" style="5"/>
    <col min="14338" max="14338" width="4.5" style="5" customWidth="1"/>
    <col min="14339" max="14339" width="0" style="5" hidden="1" customWidth="1"/>
    <col min="14340" max="14340" width="0.69921875" style="5" customWidth="1"/>
    <col min="14341" max="14341" width="6.5" style="5" customWidth="1"/>
    <col min="14342" max="14342" width="18.59765625" style="5" customWidth="1"/>
    <col min="14343" max="14343" width="63.69921875" style="5" customWidth="1"/>
    <col min="14344" max="14344" width="10" style="5" customWidth="1"/>
    <col min="14345" max="14345" width="11.19921875" style="5" customWidth="1"/>
    <col min="14346" max="14346" width="4.19921875" style="5" customWidth="1"/>
    <col min="14347" max="14347" width="88.19921875" style="5" customWidth="1"/>
    <col min="14348" max="14348" width="15.3984375" style="5" customWidth="1"/>
    <col min="14349" max="14349" width="7.3984375" style="5" customWidth="1"/>
    <col min="14350" max="14350" width="6.3984375" style="5" customWidth="1"/>
    <col min="14351" max="14352" width="5.09765625" style="5" customWidth="1"/>
    <col min="14353" max="14353" width="3.8984375" style="5" customWidth="1"/>
    <col min="14354" max="14354" width="3.3984375" style="5" customWidth="1"/>
    <col min="14355" max="14357" width="10" style="5" customWidth="1"/>
    <col min="14358" max="14593" width="11" style="5"/>
    <col min="14594" max="14594" width="4.5" style="5" customWidth="1"/>
    <col min="14595" max="14595" width="0" style="5" hidden="1" customWidth="1"/>
    <col min="14596" max="14596" width="0.69921875" style="5" customWidth="1"/>
    <col min="14597" max="14597" width="6.5" style="5" customWidth="1"/>
    <col min="14598" max="14598" width="18.59765625" style="5" customWidth="1"/>
    <col min="14599" max="14599" width="63.69921875" style="5" customWidth="1"/>
    <col min="14600" max="14600" width="10" style="5" customWidth="1"/>
    <col min="14601" max="14601" width="11.19921875" style="5" customWidth="1"/>
    <col min="14602" max="14602" width="4.19921875" style="5" customWidth="1"/>
    <col min="14603" max="14603" width="88.19921875" style="5" customWidth="1"/>
    <col min="14604" max="14604" width="15.3984375" style="5" customWidth="1"/>
    <col min="14605" max="14605" width="7.3984375" style="5" customWidth="1"/>
    <col min="14606" max="14606" width="6.3984375" style="5" customWidth="1"/>
    <col min="14607" max="14608" width="5.09765625" style="5" customWidth="1"/>
    <col min="14609" max="14609" width="3.8984375" style="5" customWidth="1"/>
    <col min="14610" max="14610" width="3.3984375" style="5" customWidth="1"/>
    <col min="14611" max="14613" width="10" style="5" customWidth="1"/>
    <col min="14614" max="14849" width="11" style="5"/>
    <col min="14850" max="14850" width="4.5" style="5" customWidth="1"/>
    <col min="14851" max="14851" width="0" style="5" hidden="1" customWidth="1"/>
    <col min="14852" max="14852" width="0.69921875" style="5" customWidth="1"/>
    <col min="14853" max="14853" width="6.5" style="5" customWidth="1"/>
    <col min="14854" max="14854" width="18.59765625" style="5" customWidth="1"/>
    <col min="14855" max="14855" width="63.69921875" style="5" customWidth="1"/>
    <col min="14856" max="14856" width="10" style="5" customWidth="1"/>
    <col min="14857" max="14857" width="11.19921875" style="5" customWidth="1"/>
    <col min="14858" max="14858" width="4.19921875" style="5" customWidth="1"/>
    <col min="14859" max="14859" width="88.19921875" style="5" customWidth="1"/>
    <col min="14860" max="14860" width="15.3984375" style="5" customWidth="1"/>
    <col min="14861" max="14861" width="7.3984375" style="5" customWidth="1"/>
    <col min="14862" max="14862" width="6.3984375" style="5" customWidth="1"/>
    <col min="14863" max="14864" width="5.09765625" style="5" customWidth="1"/>
    <col min="14865" max="14865" width="3.8984375" style="5" customWidth="1"/>
    <col min="14866" max="14866" width="3.3984375" style="5" customWidth="1"/>
    <col min="14867" max="14869" width="10" style="5" customWidth="1"/>
    <col min="14870" max="15105" width="11" style="5"/>
    <col min="15106" max="15106" width="4.5" style="5" customWidth="1"/>
    <col min="15107" max="15107" width="0" style="5" hidden="1" customWidth="1"/>
    <col min="15108" max="15108" width="0.69921875" style="5" customWidth="1"/>
    <col min="15109" max="15109" width="6.5" style="5" customWidth="1"/>
    <col min="15110" max="15110" width="18.59765625" style="5" customWidth="1"/>
    <col min="15111" max="15111" width="63.69921875" style="5" customWidth="1"/>
    <col min="15112" max="15112" width="10" style="5" customWidth="1"/>
    <col min="15113" max="15113" width="11.19921875" style="5" customWidth="1"/>
    <col min="15114" max="15114" width="4.19921875" style="5" customWidth="1"/>
    <col min="15115" max="15115" width="88.19921875" style="5" customWidth="1"/>
    <col min="15116" max="15116" width="15.3984375" style="5" customWidth="1"/>
    <col min="15117" max="15117" width="7.3984375" style="5" customWidth="1"/>
    <col min="15118" max="15118" width="6.3984375" style="5" customWidth="1"/>
    <col min="15119" max="15120" width="5.09765625" style="5" customWidth="1"/>
    <col min="15121" max="15121" width="3.8984375" style="5" customWidth="1"/>
    <col min="15122" max="15122" width="3.3984375" style="5" customWidth="1"/>
    <col min="15123" max="15125" width="10" style="5" customWidth="1"/>
    <col min="15126" max="15361" width="11" style="5"/>
    <col min="15362" max="15362" width="4.5" style="5" customWidth="1"/>
    <col min="15363" max="15363" width="0" style="5" hidden="1" customWidth="1"/>
    <col min="15364" max="15364" width="0.69921875" style="5" customWidth="1"/>
    <col min="15365" max="15365" width="6.5" style="5" customWidth="1"/>
    <col min="15366" max="15366" width="18.59765625" style="5" customWidth="1"/>
    <col min="15367" max="15367" width="63.69921875" style="5" customWidth="1"/>
    <col min="15368" max="15368" width="10" style="5" customWidth="1"/>
    <col min="15369" max="15369" width="11.19921875" style="5" customWidth="1"/>
    <col min="15370" max="15370" width="4.19921875" style="5" customWidth="1"/>
    <col min="15371" max="15371" width="88.19921875" style="5" customWidth="1"/>
    <col min="15372" max="15372" width="15.3984375" style="5" customWidth="1"/>
    <col min="15373" max="15373" width="7.3984375" style="5" customWidth="1"/>
    <col min="15374" max="15374" width="6.3984375" style="5" customWidth="1"/>
    <col min="15375" max="15376" width="5.09765625" style="5" customWidth="1"/>
    <col min="15377" max="15377" width="3.8984375" style="5" customWidth="1"/>
    <col min="15378" max="15378" width="3.3984375" style="5" customWidth="1"/>
    <col min="15379" max="15381" width="10" style="5" customWidth="1"/>
    <col min="15382" max="15617" width="11" style="5"/>
    <col min="15618" max="15618" width="4.5" style="5" customWidth="1"/>
    <col min="15619" max="15619" width="0" style="5" hidden="1" customWidth="1"/>
    <col min="15620" max="15620" width="0.69921875" style="5" customWidth="1"/>
    <col min="15621" max="15621" width="6.5" style="5" customWidth="1"/>
    <col min="15622" max="15622" width="18.59765625" style="5" customWidth="1"/>
    <col min="15623" max="15623" width="63.69921875" style="5" customWidth="1"/>
    <col min="15624" max="15624" width="10" style="5" customWidth="1"/>
    <col min="15625" max="15625" width="11.19921875" style="5" customWidth="1"/>
    <col min="15626" max="15626" width="4.19921875" style="5" customWidth="1"/>
    <col min="15627" max="15627" width="88.19921875" style="5" customWidth="1"/>
    <col min="15628" max="15628" width="15.3984375" style="5" customWidth="1"/>
    <col min="15629" max="15629" width="7.3984375" style="5" customWidth="1"/>
    <col min="15630" max="15630" width="6.3984375" style="5" customWidth="1"/>
    <col min="15631" max="15632" width="5.09765625" style="5" customWidth="1"/>
    <col min="15633" max="15633" width="3.8984375" style="5" customWidth="1"/>
    <col min="15634" max="15634" width="3.3984375" style="5" customWidth="1"/>
    <col min="15635" max="15637" width="10" style="5" customWidth="1"/>
    <col min="15638" max="15873" width="11" style="5"/>
    <col min="15874" max="15874" width="4.5" style="5" customWidth="1"/>
    <col min="15875" max="15875" width="0" style="5" hidden="1" customWidth="1"/>
    <col min="15876" max="15876" width="0.69921875" style="5" customWidth="1"/>
    <col min="15877" max="15877" width="6.5" style="5" customWidth="1"/>
    <col min="15878" max="15878" width="18.59765625" style="5" customWidth="1"/>
    <col min="15879" max="15879" width="63.69921875" style="5" customWidth="1"/>
    <col min="15880" max="15880" width="10" style="5" customWidth="1"/>
    <col min="15881" max="15881" width="11.19921875" style="5" customWidth="1"/>
    <col min="15882" max="15882" width="4.19921875" style="5" customWidth="1"/>
    <col min="15883" max="15883" width="88.19921875" style="5" customWidth="1"/>
    <col min="15884" max="15884" width="15.3984375" style="5" customWidth="1"/>
    <col min="15885" max="15885" width="7.3984375" style="5" customWidth="1"/>
    <col min="15886" max="15886" width="6.3984375" style="5" customWidth="1"/>
    <col min="15887" max="15888" width="5.09765625" style="5" customWidth="1"/>
    <col min="15889" max="15889" width="3.8984375" style="5" customWidth="1"/>
    <col min="15890" max="15890" width="3.3984375" style="5" customWidth="1"/>
    <col min="15891" max="15893" width="10" style="5" customWidth="1"/>
    <col min="15894" max="16129" width="11" style="5"/>
    <col min="16130" max="16130" width="4.5" style="5" customWidth="1"/>
    <col min="16131" max="16131" width="0" style="5" hidden="1" customWidth="1"/>
    <col min="16132" max="16132" width="0.69921875" style="5" customWidth="1"/>
    <col min="16133" max="16133" width="6.5" style="5" customWidth="1"/>
    <col min="16134" max="16134" width="18.59765625" style="5" customWidth="1"/>
    <col min="16135" max="16135" width="63.69921875" style="5" customWidth="1"/>
    <col min="16136" max="16136" width="10" style="5" customWidth="1"/>
    <col min="16137" max="16137" width="11.19921875" style="5" customWidth="1"/>
    <col min="16138" max="16138" width="4.19921875" style="5" customWidth="1"/>
    <col min="16139" max="16139" width="88.19921875" style="5" customWidth="1"/>
    <col min="16140" max="16140" width="15.3984375" style="5" customWidth="1"/>
    <col min="16141" max="16141" width="7.3984375" style="5" customWidth="1"/>
    <col min="16142" max="16142" width="6.3984375" style="5" customWidth="1"/>
    <col min="16143" max="16144" width="5.09765625" style="5" customWidth="1"/>
    <col min="16145" max="16145" width="3.8984375" style="5" customWidth="1"/>
    <col min="16146" max="16146" width="3.3984375" style="5" customWidth="1"/>
    <col min="16147" max="16149" width="10" style="5" customWidth="1"/>
    <col min="16150" max="16384" width="11" style="5"/>
  </cols>
  <sheetData>
    <row r="1" spans="1:19" ht="12.75" x14ac:dyDescent="0.2">
      <c r="L1" s="204" t="s">
        <v>138</v>
      </c>
      <c r="M1" s="205"/>
      <c r="N1" s="205"/>
      <c r="O1" s="205"/>
      <c r="P1" s="205"/>
      <c r="Q1" s="205"/>
      <c r="R1" s="205"/>
      <c r="S1" s="205"/>
    </row>
    <row r="2" spans="1:19" ht="12.75" x14ac:dyDescent="0.2">
      <c r="L2" s="205"/>
      <c r="M2" s="205"/>
      <c r="N2" s="205"/>
      <c r="O2" s="205"/>
      <c r="P2" s="205"/>
      <c r="Q2" s="205"/>
      <c r="R2" s="205"/>
      <c r="S2" s="205"/>
    </row>
    <row r="3" spans="1:19" ht="12.75" x14ac:dyDescent="0.2">
      <c r="L3" s="205"/>
      <c r="M3" s="205"/>
      <c r="N3" s="205"/>
      <c r="O3" s="205"/>
      <c r="P3" s="205"/>
      <c r="Q3" s="205"/>
      <c r="R3" s="205"/>
      <c r="S3" s="205"/>
    </row>
    <row r="4" spans="1:19" ht="12.75" x14ac:dyDescent="0.2">
      <c r="L4" s="205"/>
      <c r="M4" s="205"/>
      <c r="N4" s="205"/>
      <c r="O4" s="205"/>
      <c r="P4" s="205"/>
      <c r="Q4" s="205"/>
      <c r="R4" s="205"/>
      <c r="S4" s="205"/>
    </row>
    <row r="5" spans="1:19" ht="12.75" x14ac:dyDescent="0.2">
      <c r="L5" s="205"/>
      <c r="M5" s="205"/>
      <c r="N5" s="205"/>
      <c r="O5" s="205"/>
      <c r="P5" s="205"/>
      <c r="Q5" s="205"/>
      <c r="R5" s="205"/>
      <c r="S5" s="205"/>
    </row>
    <row r="6" spans="1:19" ht="12.75" x14ac:dyDescent="0.2">
      <c r="L6" s="205"/>
      <c r="M6" s="205"/>
      <c r="N6" s="205"/>
      <c r="O6" s="205"/>
      <c r="P6" s="205"/>
      <c r="Q6" s="205"/>
      <c r="R6" s="205"/>
      <c r="S6" s="205"/>
    </row>
    <row r="7" spans="1:19" ht="12.75" x14ac:dyDescent="0.2">
      <c r="L7" s="205"/>
      <c r="M7" s="205"/>
      <c r="N7" s="205"/>
      <c r="O7" s="205"/>
      <c r="P7" s="205"/>
      <c r="Q7" s="205"/>
      <c r="R7" s="205"/>
      <c r="S7" s="205"/>
    </row>
    <row r="8" spans="1:19" ht="12.75" x14ac:dyDescent="0.2">
      <c r="L8" s="205"/>
      <c r="M8" s="205"/>
      <c r="N8" s="205"/>
      <c r="O8" s="205"/>
      <c r="P8" s="205"/>
      <c r="Q8" s="205"/>
      <c r="R8" s="205"/>
      <c r="S8" s="205"/>
    </row>
    <row r="9" spans="1:19" ht="12.75" x14ac:dyDescent="0.2">
      <c r="L9" s="205"/>
      <c r="M9" s="205"/>
      <c r="N9" s="205"/>
      <c r="O9" s="205"/>
      <c r="P9" s="205"/>
      <c r="Q9" s="205"/>
      <c r="R9" s="205"/>
      <c r="S9" s="205"/>
    </row>
    <row r="10" spans="1:19" ht="12.75" x14ac:dyDescent="0.2">
      <c r="L10" s="205"/>
      <c r="M10" s="205"/>
      <c r="N10" s="205"/>
      <c r="O10" s="205"/>
      <c r="P10" s="205"/>
      <c r="Q10" s="205"/>
      <c r="R10" s="205"/>
      <c r="S10" s="205"/>
    </row>
    <row r="11" spans="1:19" ht="12.75" x14ac:dyDescent="0.2">
      <c r="L11" s="205"/>
      <c r="M11" s="205"/>
      <c r="N11" s="205"/>
      <c r="O11" s="205"/>
      <c r="P11" s="205"/>
      <c r="Q11" s="205"/>
      <c r="R11" s="205"/>
      <c r="S11" s="205"/>
    </row>
    <row r="12" spans="1:19" ht="13.8" x14ac:dyDescent="0.25">
      <c r="A12" s="631" t="s">
        <v>0</v>
      </c>
      <c r="B12" s="631"/>
      <c r="C12" s="631"/>
      <c r="D12" s="631"/>
      <c r="E12" s="631"/>
      <c r="F12" s="631"/>
      <c r="G12" s="631"/>
      <c r="H12" s="631"/>
      <c r="I12" s="631"/>
      <c r="J12" s="300"/>
      <c r="K12" s="300"/>
      <c r="L12" s="206"/>
      <c r="M12" s="205"/>
      <c r="N12" s="205"/>
      <c r="O12" s="205"/>
      <c r="P12" s="205"/>
      <c r="Q12" s="205"/>
      <c r="R12" s="205"/>
      <c r="S12" s="205"/>
    </row>
    <row r="13" spans="1:19" s="208" customFormat="1" ht="33" customHeight="1" x14ac:dyDescent="0.3">
      <c r="A13" s="632" t="s">
        <v>291</v>
      </c>
      <c r="B13" s="632"/>
      <c r="C13" s="632"/>
      <c r="D13" s="632"/>
      <c r="E13" s="632"/>
      <c r="F13" s="632"/>
      <c r="G13" s="632"/>
      <c r="H13" s="632"/>
      <c r="I13" s="632"/>
      <c r="J13" s="301"/>
      <c r="K13" s="301"/>
      <c r="L13" s="207"/>
      <c r="M13" s="205"/>
      <c r="N13" s="205"/>
      <c r="O13" s="205"/>
      <c r="P13" s="207"/>
      <c r="Q13" s="207"/>
      <c r="R13" s="207"/>
      <c r="S13" s="207"/>
    </row>
    <row r="14" spans="1:19" ht="12.75" customHeight="1" x14ac:dyDescent="0.2">
      <c r="A14" s="8"/>
      <c r="B14" s="8"/>
      <c r="C14" s="8"/>
      <c r="E14" s="8"/>
      <c r="L14" s="205"/>
      <c r="M14" s="205"/>
      <c r="N14" s="205"/>
      <c r="O14" s="205"/>
      <c r="P14" s="205"/>
      <c r="Q14" s="205"/>
      <c r="R14" s="205"/>
      <c r="S14" s="205"/>
    </row>
    <row r="15" spans="1:19" ht="95.25" customHeight="1" x14ac:dyDescent="0.25">
      <c r="A15" s="633" t="s">
        <v>1</v>
      </c>
      <c r="B15" s="316" t="s">
        <v>292</v>
      </c>
      <c r="C15" s="317"/>
      <c r="D15" s="636" t="s">
        <v>330</v>
      </c>
      <c r="E15" s="636"/>
      <c r="F15" s="636"/>
      <c r="G15" s="636"/>
      <c r="H15" s="636"/>
      <c r="I15" s="637"/>
      <c r="J15" s="9"/>
      <c r="K15" s="9"/>
      <c r="L15" s="315"/>
      <c r="M15" s="205"/>
      <c r="N15" s="205"/>
      <c r="O15" s="205"/>
      <c r="P15" s="205"/>
      <c r="Q15" s="205"/>
      <c r="R15" s="205"/>
      <c r="S15" s="205"/>
    </row>
    <row r="16" spans="1:19" ht="19.5" hidden="1" customHeight="1" x14ac:dyDescent="0.2">
      <c r="A16" s="634"/>
      <c r="B16" s="318"/>
      <c r="C16" s="318"/>
      <c r="D16" s="318"/>
      <c r="E16" s="318"/>
      <c r="F16" s="318"/>
      <c r="G16" s="318"/>
      <c r="H16" s="318"/>
      <c r="I16" s="319"/>
      <c r="J16" s="9"/>
      <c r="K16" s="9"/>
      <c r="L16" s="315"/>
      <c r="M16" s="205"/>
      <c r="N16" s="205"/>
      <c r="O16" s="205"/>
      <c r="P16" s="205"/>
      <c r="Q16" s="205"/>
      <c r="R16" s="205"/>
      <c r="S16" s="205"/>
    </row>
    <row r="17" spans="1:25" ht="56.25" customHeight="1" x14ac:dyDescent="0.25">
      <c r="A17" s="635"/>
      <c r="B17" s="374"/>
      <c r="C17" s="374"/>
      <c r="D17" s="638" t="s">
        <v>331</v>
      </c>
      <c r="E17" s="638"/>
      <c r="F17" s="638"/>
      <c r="G17" s="638"/>
      <c r="H17" s="638"/>
      <c r="I17" s="639"/>
      <c r="J17" s="9"/>
      <c r="K17" s="9"/>
      <c r="L17" s="315"/>
      <c r="M17" s="205"/>
      <c r="N17" s="205"/>
      <c r="O17" s="205"/>
      <c r="P17" s="205"/>
      <c r="Q17" s="205"/>
      <c r="R17" s="205"/>
      <c r="S17" s="205"/>
    </row>
    <row r="18" spans="1:25" ht="13.5" hidden="1" customHeight="1" x14ac:dyDescent="0.2">
      <c r="A18" s="8"/>
      <c r="B18" s="8"/>
      <c r="C18" s="8"/>
      <c r="E18" s="8"/>
      <c r="J18" s="11"/>
      <c r="K18" s="11"/>
      <c r="L18" s="205"/>
      <c r="M18" s="205"/>
      <c r="N18" s="205"/>
      <c r="O18" s="205"/>
      <c r="P18" s="205"/>
      <c r="Q18" s="205"/>
      <c r="R18" s="205"/>
      <c r="S18" s="205"/>
    </row>
    <row r="19" spans="1:25" ht="27.75" customHeight="1" x14ac:dyDescent="0.25">
      <c r="A19" s="111"/>
      <c r="B19" s="10"/>
      <c r="C19" s="10"/>
      <c r="D19" s="111"/>
      <c r="E19" s="111"/>
      <c r="F19" s="18"/>
      <c r="G19" s="18"/>
      <c r="H19" s="18"/>
      <c r="I19" s="331" t="s">
        <v>140</v>
      </c>
      <c r="J19" s="12"/>
      <c r="K19" s="12"/>
      <c r="L19" s="209"/>
      <c r="M19" s="205"/>
      <c r="N19" s="205"/>
      <c r="O19" s="205"/>
      <c r="P19" s="205"/>
      <c r="Q19" s="205"/>
      <c r="R19" s="205"/>
      <c r="S19" s="205"/>
    </row>
    <row r="20" spans="1:25" ht="15.75" customHeight="1" x14ac:dyDescent="0.25">
      <c r="A20" s="10" t="s">
        <v>139</v>
      </c>
      <c r="B20" s="320"/>
      <c r="C20" s="320"/>
      <c r="D20" s="320"/>
      <c r="E20" s="320"/>
      <c r="F20" s="573" t="e">
        <f>IF(I20="","",IF('Formular geplante Zielbeiträge'!#REF!=1,'Formular geplante Zielbeiträge'!#REF!,IF('Formular geplante Zielbeiträge'!#REF!=1,'Formular geplante Zielbeiträge'!#REF!,IF('Formular geplante Zielbeiträge'!#REF!=1,'Formular geplante Zielbeiträge'!#REF!,""))))</f>
        <v>#REF!</v>
      </c>
      <c r="G20" s="574"/>
      <c r="H20" s="320"/>
      <c r="I20" s="334" t="str">
        <f>_Maßnahmencode</f>
        <v>A6</v>
      </c>
      <c r="J20" s="321"/>
      <c r="K20" s="322" t="s">
        <v>223</v>
      </c>
      <c r="L20" s="205"/>
      <c r="M20" s="205"/>
      <c r="N20" s="205"/>
      <c r="O20" s="205"/>
      <c r="P20" s="205"/>
      <c r="Q20" s="205"/>
      <c r="R20" s="205"/>
      <c r="S20" s="205"/>
    </row>
    <row r="21" spans="1:25" ht="13.5" customHeight="1" x14ac:dyDescent="0.2">
      <c r="A21" s="13"/>
      <c r="B21" s="8"/>
      <c r="C21" s="8"/>
      <c r="E21" s="8"/>
      <c r="J21" s="11"/>
      <c r="K21" s="11"/>
      <c r="L21" s="205"/>
      <c r="M21" s="205"/>
      <c r="N21" s="205"/>
      <c r="O21" s="205"/>
      <c r="P21" s="205"/>
      <c r="Q21" s="205"/>
      <c r="R21" s="205"/>
      <c r="S21" s="205"/>
    </row>
    <row r="22" spans="1:25" ht="14.25" customHeight="1" x14ac:dyDescent="0.2">
      <c r="A22" s="16" t="s">
        <v>293</v>
      </c>
      <c r="B22" s="14"/>
      <c r="C22" s="14"/>
      <c r="D22" s="14"/>
      <c r="E22" s="14"/>
      <c r="F22" s="618" t="str">
        <f>IF(_Antragsteller="","",_Antragsteller)</f>
        <v/>
      </c>
      <c r="G22" s="619"/>
      <c r="H22" s="619"/>
      <c r="I22" s="620"/>
      <c r="J22" s="320"/>
      <c r="K22" s="320"/>
      <c r="L22" s="330"/>
      <c r="M22" s="330"/>
      <c r="N22" s="330"/>
      <c r="O22" s="330"/>
      <c r="P22" s="330"/>
      <c r="Q22" s="330"/>
      <c r="R22" s="330"/>
      <c r="S22" s="330"/>
      <c r="T22" s="320"/>
      <c r="U22" s="320"/>
    </row>
    <row r="23" spans="1:25" ht="7.5" customHeight="1" x14ac:dyDescent="0.2">
      <c r="A23" s="15"/>
      <c r="B23" s="15"/>
      <c r="C23" s="15"/>
      <c r="D23" s="15"/>
      <c r="E23" s="15"/>
      <c r="F23" s="15"/>
      <c r="G23" s="15"/>
      <c r="K23" s="11"/>
      <c r="L23" s="205"/>
      <c r="M23" s="205"/>
      <c r="N23" s="205"/>
      <c r="O23" s="205"/>
      <c r="P23" s="205"/>
      <c r="Q23" s="205"/>
      <c r="R23" s="205"/>
      <c r="S23" s="205"/>
    </row>
    <row r="24" spans="1:25" ht="15.75" customHeight="1" x14ac:dyDescent="0.2">
      <c r="B24" s="15"/>
      <c r="C24" s="15"/>
      <c r="D24" s="15"/>
      <c r="E24" s="15"/>
      <c r="F24" s="15"/>
      <c r="G24" s="15"/>
      <c r="K24" s="11"/>
      <c r="L24" s="205"/>
      <c r="M24" s="205"/>
      <c r="N24" s="205"/>
      <c r="O24" s="205"/>
      <c r="P24" s="205"/>
      <c r="Q24" s="205"/>
      <c r="R24" s="205"/>
      <c r="S24" s="205"/>
    </row>
    <row r="25" spans="1:25" ht="15" customHeight="1" x14ac:dyDescent="0.2">
      <c r="A25" s="16" t="s">
        <v>294</v>
      </c>
      <c r="B25" s="323"/>
      <c r="C25" s="323"/>
      <c r="D25" s="323"/>
      <c r="E25" s="323"/>
      <c r="F25" s="618" t="str">
        <f>IF(_Projektbezeichnung="","",_Projektbezeichnung)</f>
        <v/>
      </c>
      <c r="G25" s="619"/>
      <c r="H25" s="619"/>
      <c r="I25" s="620"/>
      <c r="J25" s="14"/>
      <c r="K25" s="9"/>
      <c r="L25" s="315"/>
      <c r="M25" s="205"/>
      <c r="N25" s="205"/>
      <c r="O25" s="205"/>
      <c r="P25" s="205"/>
      <c r="Q25" s="205"/>
      <c r="R25" s="205"/>
      <c r="S25" s="205"/>
      <c r="Y25" s="20"/>
    </row>
    <row r="26" spans="1:25" ht="9" customHeight="1" x14ac:dyDescent="0.2">
      <c r="A26" s="9"/>
      <c r="B26" s="9"/>
      <c r="C26" s="9"/>
      <c r="D26" s="9"/>
      <c r="E26" s="9"/>
      <c r="F26" s="9"/>
      <c r="G26" s="9"/>
      <c r="H26" s="322"/>
      <c r="I26" s="17"/>
      <c r="J26" s="17"/>
      <c r="K26" s="18"/>
      <c r="L26" s="67"/>
      <c r="M26" s="205"/>
      <c r="N26" s="205"/>
      <c r="O26" s="205"/>
      <c r="P26" s="205"/>
      <c r="Q26" s="205"/>
      <c r="R26" s="205"/>
      <c r="S26" s="205"/>
    </row>
    <row r="27" spans="1:25" ht="20.25" customHeight="1" x14ac:dyDescent="0.25">
      <c r="A27" s="16" t="s">
        <v>242</v>
      </c>
      <c r="B27" s="17"/>
      <c r="C27" s="17"/>
      <c r="D27" s="22"/>
      <c r="E27" s="22"/>
      <c r="F27" s="100"/>
      <c r="G27" s="100"/>
      <c r="H27" s="17"/>
      <c r="I27" s="23"/>
      <c r="J27" s="621" t="s">
        <v>142</v>
      </c>
      <c r="K27" s="622"/>
      <c r="L27" s="86"/>
      <c r="M27" s="204"/>
      <c r="N27" s="205"/>
      <c r="O27" s="205"/>
      <c r="P27" s="205"/>
      <c r="Q27" s="205"/>
      <c r="R27" s="205"/>
      <c r="S27" s="205"/>
    </row>
    <row r="28" spans="1:25" ht="30" hidden="1" customHeight="1" x14ac:dyDescent="0.2">
      <c r="A28" s="17"/>
      <c r="B28" s="20"/>
      <c r="D28" s="21" t="s">
        <v>143</v>
      </c>
      <c r="E28" s="22"/>
      <c r="F28" s="23"/>
      <c r="G28" s="23"/>
      <c r="H28" s="23"/>
      <c r="I28" s="23"/>
      <c r="J28" s="623" t="s">
        <v>144</v>
      </c>
      <c r="K28" s="624"/>
      <c r="L28" s="315"/>
      <c r="M28" s="205"/>
      <c r="N28" s="205"/>
      <c r="O28" s="205"/>
      <c r="P28" s="205"/>
      <c r="Q28" s="205"/>
      <c r="R28" s="205"/>
      <c r="S28" s="205"/>
    </row>
    <row r="29" spans="1:25" ht="12.75" hidden="1" customHeight="1" x14ac:dyDescent="0.2">
      <c r="A29" s="17"/>
      <c r="B29" s="20"/>
      <c r="D29" s="324">
        <v>1</v>
      </c>
      <c r="E29" s="324">
        <v>2</v>
      </c>
      <c r="F29" s="324">
        <v>3</v>
      </c>
      <c r="G29" s="324">
        <v>4</v>
      </c>
      <c r="H29" s="324">
        <v>5</v>
      </c>
      <c r="I29" s="324">
        <v>6</v>
      </c>
      <c r="J29" s="302"/>
      <c r="K29" s="303"/>
      <c r="L29" s="315"/>
      <c r="M29" s="205"/>
      <c r="N29" s="205"/>
      <c r="O29" s="205"/>
      <c r="P29" s="205"/>
      <c r="Q29" s="205"/>
      <c r="R29" s="205"/>
      <c r="S29" s="205"/>
    </row>
    <row r="30" spans="1:25" ht="81.75" hidden="1" customHeight="1" x14ac:dyDescent="0.2">
      <c r="A30" s="23"/>
      <c r="B30" s="23"/>
      <c r="C30" s="23"/>
      <c r="D30" s="312" t="s">
        <v>145</v>
      </c>
      <c r="E30" s="24" t="s">
        <v>146</v>
      </c>
      <c r="F30" s="25" t="s">
        <v>147</v>
      </c>
      <c r="G30" s="325" t="s">
        <v>295</v>
      </c>
      <c r="H30" s="325" t="s">
        <v>298</v>
      </c>
      <c r="I30" s="325" t="s">
        <v>148</v>
      </c>
      <c r="J30" s="26" t="s">
        <v>149</v>
      </c>
      <c r="K30" s="27" t="s">
        <v>150</v>
      </c>
      <c r="L30" s="205"/>
      <c r="M30" s="204" t="s">
        <v>151</v>
      </c>
      <c r="N30" s="205"/>
      <c r="O30" s="205"/>
      <c r="P30" s="205"/>
      <c r="Q30" s="205"/>
      <c r="R30" s="205"/>
      <c r="S30" s="205"/>
    </row>
    <row r="31" spans="1:25" ht="17.100000000000001" hidden="1" customHeight="1" x14ac:dyDescent="0.2">
      <c r="A31" s="23"/>
      <c r="B31" s="23"/>
      <c r="C31" s="607"/>
      <c r="D31" s="28">
        <v>1</v>
      </c>
      <c r="E31" s="29" t="s">
        <v>152</v>
      </c>
      <c r="F31" s="30" t="s">
        <v>81</v>
      </c>
      <c r="G31" s="335" t="e">
        <f>_1.1_Abwassermenge</f>
        <v>#REF!</v>
      </c>
      <c r="H31" s="336" t="e">
        <f>_1.1_Abwassermenge</f>
        <v>#REF!</v>
      </c>
      <c r="I31" s="625" t="e">
        <f>IF(OR(H31="",H32=""),"",H31+H32)</f>
        <v>#REF!</v>
      </c>
      <c r="J31" s="31"/>
      <c r="K31" s="32"/>
      <c r="L31" s="210"/>
      <c r="M31" s="211"/>
      <c r="N31" s="212">
        <v>-0.5</v>
      </c>
      <c r="O31" s="211">
        <v>0</v>
      </c>
      <c r="P31" s="211">
        <v>0.25</v>
      </c>
      <c r="Q31" s="211">
        <v>0.5</v>
      </c>
      <c r="R31" s="205" t="s">
        <v>153</v>
      </c>
      <c r="S31" s="205" t="s">
        <v>45</v>
      </c>
    </row>
    <row r="32" spans="1:25" ht="17.100000000000001" hidden="1" customHeight="1" x14ac:dyDescent="0.2">
      <c r="A32" s="23"/>
      <c r="B32" s="23"/>
      <c r="C32" s="607"/>
      <c r="D32" s="33"/>
      <c r="E32" s="34"/>
      <c r="F32" s="35" t="s">
        <v>82</v>
      </c>
      <c r="G32" s="335" t="e">
        <f>_1.2_Abwasserbelastung</f>
        <v>#REF!</v>
      </c>
      <c r="H32" s="336" t="e">
        <f>_1.2_Abwasserbelastung</f>
        <v>#REF!</v>
      </c>
      <c r="I32" s="626"/>
      <c r="J32" s="31"/>
      <c r="K32" s="32"/>
      <c r="L32" s="210"/>
      <c r="M32" s="213"/>
      <c r="N32" s="212">
        <v>-0.5</v>
      </c>
      <c r="O32" s="211">
        <v>0</v>
      </c>
      <c r="P32" s="211">
        <v>0.25</v>
      </c>
      <c r="Q32" s="211">
        <v>0.5</v>
      </c>
      <c r="R32" s="205"/>
      <c r="S32" s="205"/>
    </row>
    <row r="33" spans="1:20" ht="30" hidden="1" customHeight="1" x14ac:dyDescent="0.2">
      <c r="A33" s="23"/>
      <c r="B33" s="23"/>
      <c r="C33" s="607"/>
      <c r="D33" s="627">
        <v>2</v>
      </c>
      <c r="E33" s="627" t="s">
        <v>154</v>
      </c>
      <c r="F33" s="326" t="s">
        <v>83</v>
      </c>
      <c r="G33" s="335" t="e">
        <f>_2_Fläche</f>
        <v>#REF!</v>
      </c>
      <c r="H33" s="336" t="e">
        <f>_2_Fläche</f>
        <v>#REF!</v>
      </c>
      <c r="I33" s="337" t="e">
        <f>IF(H33="","",H33)</f>
        <v>#REF!</v>
      </c>
      <c r="J33" s="31"/>
      <c r="K33" s="32"/>
      <c r="L33" s="210"/>
      <c r="M33" s="211">
        <v>-1</v>
      </c>
      <c r="N33" s="211">
        <v>-0.5</v>
      </c>
      <c r="O33" s="211">
        <v>0</v>
      </c>
      <c r="P33" s="211">
        <v>0.5</v>
      </c>
      <c r="Q33" s="211">
        <v>1</v>
      </c>
      <c r="R33" s="205"/>
      <c r="S33" s="205"/>
    </row>
    <row r="34" spans="1:20" ht="16.5" hidden="1" customHeight="1" x14ac:dyDescent="0.2">
      <c r="A34" s="23"/>
      <c r="B34" s="23"/>
      <c r="C34" s="607"/>
      <c r="D34" s="628"/>
      <c r="E34" s="628"/>
      <c r="F34" s="326" t="s">
        <v>252</v>
      </c>
      <c r="G34" s="335"/>
      <c r="H34" s="336"/>
      <c r="I34" s="37"/>
      <c r="J34" s="31"/>
      <c r="K34" s="32"/>
      <c r="L34" s="210"/>
      <c r="M34" s="211"/>
      <c r="N34" s="211"/>
      <c r="O34" s="211"/>
      <c r="P34" s="211"/>
      <c r="Q34" s="211"/>
      <c r="R34" s="205"/>
      <c r="S34" s="205"/>
    </row>
    <row r="35" spans="1:20" ht="27" hidden="1" x14ac:dyDescent="0.2">
      <c r="A35" s="23"/>
      <c r="B35" s="23"/>
      <c r="C35" s="607"/>
      <c r="D35" s="312">
        <v>3</v>
      </c>
      <c r="E35" s="312" t="s">
        <v>155</v>
      </c>
      <c r="F35" s="36" t="s">
        <v>84</v>
      </c>
      <c r="G35" s="335" t="e">
        <f>_3_Luft</f>
        <v>#REF!</v>
      </c>
      <c r="H35" s="336" t="e">
        <f>_3_Luft</f>
        <v>#REF!</v>
      </c>
      <c r="I35" s="337" t="e">
        <f>IF(H35="","",H35)</f>
        <v>#REF!</v>
      </c>
      <c r="J35" s="31"/>
      <c r="K35" s="32"/>
      <c r="L35" s="210"/>
      <c r="M35" s="213"/>
      <c r="N35" s="211">
        <v>-1</v>
      </c>
      <c r="O35" s="211">
        <v>0</v>
      </c>
      <c r="P35" s="211">
        <v>0.5</v>
      </c>
      <c r="Q35" s="211">
        <v>1</v>
      </c>
      <c r="R35" s="205"/>
      <c r="S35" s="205"/>
    </row>
    <row r="36" spans="1:20" ht="27.75" hidden="1" customHeight="1" x14ac:dyDescent="0.2">
      <c r="A36" s="23"/>
      <c r="B36" s="23"/>
      <c r="C36" s="607"/>
      <c r="D36" s="312">
        <v>4</v>
      </c>
      <c r="E36" s="305" t="s">
        <v>156</v>
      </c>
      <c r="F36" s="36" t="s">
        <v>85</v>
      </c>
      <c r="G36" s="335" t="e">
        <f>_4_BiologischeVielfalt</f>
        <v>#REF!</v>
      </c>
      <c r="H36" s="336" t="e">
        <f>_4_BiologischeVielfalt</f>
        <v>#REF!</v>
      </c>
      <c r="I36" s="337" t="e">
        <f>IF(H36="","",H36)</f>
        <v>#REF!</v>
      </c>
      <c r="J36" s="31"/>
      <c r="K36" s="32"/>
      <c r="L36" s="214"/>
      <c r="M36" s="213"/>
      <c r="N36" s="211"/>
      <c r="O36" s="211">
        <v>0</v>
      </c>
      <c r="P36" s="211">
        <v>1</v>
      </c>
      <c r="Q36" s="211"/>
      <c r="R36" s="205"/>
      <c r="S36" s="205"/>
    </row>
    <row r="37" spans="1:20" ht="29.25" hidden="1" customHeight="1" x14ac:dyDescent="0.2">
      <c r="A37" s="23"/>
      <c r="B37" s="23"/>
      <c r="C37" s="607"/>
      <c r="D37" s="28">
        <v>5</v>
      </c>
      <c r="E37" s="610" t="s">
        <v>157</v>
      </c>
      <c r="F37" s="313" t="s">
        <v>158</v>
      </c>
      <c r="G37" s="335" t="e">
        <f>_5.1_A_DeckungBedarf</f>
        <v>#REF!</v>
      </c>
      <c r="H37" s="336" t="e">
        <f>_5.1_A_DeckungBedarf</f>
        <v>#REF!</v>
      </c>
      <c r="I37" s="613" t="e">
        <f>IF(OR(AND(H37="",H38=""),H39=""),"",IF(AND(H37&lt;&gt;"",H38&lt;&gt;""),"Angabe entweder zu 5.1.A oder 5.1.B",IF(H37="",SUM(H38+H39),IF(H38="",SUM(H37+H39)))))</f>
        <v>#REF!</v>
      </c>
      <c r="J37" s="31"/>
      <c r="K37" s="32"/>
      <c r="L37" s="214"/>
      <c r="M37" s="213"/>
      <c r="N37" s="211"/>
      <c r="O37" s="211">
        <v>0</v>
      </c>
      <c r="P37" s="211">
        <v>0.5</v>
      </c>
      <c r="Q37" s="211"/>
      <c r="R37" s="205"/>
      <c r="S37" s="205"/>
    </row>
    <row r="38" spans="1:20" ht="33" hidden="1" customHeight="1" x14ac:dyDescent="0.2">
      <c r="A38" s="23"/>
      <c r="B38" s="23"/>
      <c r="C38" s="607"/>
      <c r="D38" s="38"/>
      <c r="E38" s="612"/>
      <c r="F38" s="313" t="s">
        <v>159</v>
      </c>
      <c r="G38" s="335" t="e">
        <f>_5.1_B_Erzeugung</f>
        <v>#REF!</v>
      </c>
      <c r="H38" s="336" t="e">
        <f>_5.1_B_Erzeugung</f>
        <v>#REF!</v>
      </c>
      <c r="I38" s="614"/>
      <c r="J38" s="31"/>
      <c r="K38" s="32"/>
      <c r="L38" s="214"/>
      <c r="M38" s="213"/>
      <c r="N38" s="211"/>
      <c r="O38" s="211"/>
      <c r="P38" s="211"/>
      <c r="Q38" s="211"/>
      <c r="R38" s="205"/>
      <c r="S38" s="205"/>
    </row>
    <row r="39" spans="1:20" ht="17.100000000000001" hidden="1" customHeight="1" x14ac:dyDescent="0.2">
      <c r="A39" s="23"/>
      <c r="B39" s="23"/>
      <c r="C39" s="607"/>
      <c r="D39" s="39"/>
      <c r="E39" s="306"/>
      <c r="F39" s="313" t="s">
        <v>86</v>
      </c>
      <c r="G39" s="335" t="e">
        <f>_5.2_Energieverbrauch</f>
        <v>#REF!</v>
      </c>
      <c r="H39" s="336" t="e">
        <f>_5.2_Energieverbrauch</f>
        <v>#REF!</v>
      </c>
      <c r="I39" s="629"/>
      <c r="J39" s="31"/>
      <c r="K39" s="32"/>
      <c r="L39" s="214"/>
      <c r="M39" s="213"/>
      <c r="N39" s="212">
        <v>-0.5</v>
      </c>
      <c r="O39" s="211">
        <v>0</v>
      </c>
      <c r="P39" s="211">
        <v>0.25</v>
      </c>
      <c r="Q39" s="211">
        <v>0.5</v>
      </c>
      <c r="R39" s="205"/>
      <c r="S39" s="205"/>
    </row>
    <row r="40" spans="1:20" ht="25.5" hidden="1" x14ac:dyDescent="0.2">
      <c r="A40" s="23"/>
      <c r="B40" s="23"/>
      <c r="C40" s="607"/>
      <c r="D40" s="28">
        <v>6</v>
      </c>
      <c r="E40" s="305" t="s">
        <v>160</v>
      </c>
      <c r="F40" s="30" t="s">
        <v>161</v>
      </c>
      <c r="G40" s="338" t="e">
        <f>_6.1_Ökologische</f>
        <v>#REF!</v>
      </c>
      <c r="H40" s="339" t="e">
        <f>_6.1_Ökologische</f>
        <v>#REF!</v>
      </c>
      <c r="I40" s="625" t="e">
        <f>IF(OR(H40="",H42="",H43=""),"",H40+H42+H43)</f>
        <v>#REF!</v>
      </c>
      <c r="J40" s="31"/>
      <c r="K40" s="32"/>
      <c r="L40" s="214"/>
      <c r="M40" s="213"/>
      <c r="N40" s="211"/>
      <c r="O40" s="211">
        <v>0</v>
      </c>
      <c r="P40" s="211">
        <v>0.5</v>
      </c>
      <c r="Q40" s="211"/>
      <c r="R40" s="205"/>
      <c r="S40" s="205"/>
    </row>
    <row r="41" spans="1:20" ht="25.5" hidden="1" x14ac:dyDescent="0.2">
      <c r="A41" s="23"/>
      <c r="B41" s="23"/>
      <c r="C41" s="607"/>
      <c r="D41" s="38"/>
      <c r="E41" s="306"/>
      <c r="F41" s="40" t="s">
        <v>87</v>
      </c>
      <c r="G41" s="327"/>
      <c r="H41" s="332"/>
      <c r="I41" s="630"/>
      <c r="J41" s="41"/>
      <c r="K41" s="42"/>
      <c r="L41" s="212"/>
      <c r="M41" s="213"/>
      <c r="N41" s="211"/>
      <c r="O41" s="211"/>
      <c r="P41" s="211"/>
      <c r="Q41" s="211"/>
      <c r="R41" s="205"/>
      <c r="S41" s="205"/>
      <c r="T41" s="340">
        <f>-0.08*0.4</f>
        <v>-3.2000000000000001E-2</v>
      </c>
    </row>
    <row r="42" spans="1:20" ht="17.100000000000001" hidden="1" customHeight="1" x14ac:dyDescent="0.2">
      <c r="A42" s="23"/>
      <c r="B42" s="23"/>
      <c r="C42" s="607"/>
      <c r="D42" s="38"/>
      <c r="E42" s="306"/>
      <c r="F42" s="40" t="s">
        <v>40</v>
      </c>
      <c r="G42" s="338" t="e">
        <f>_6.2_A_Materialeffizienz</f>
        <v>#REF!</v>
      </c>
      <c r="H42" s="339" t="e">
        <f>_6.2_A_Materialeffizienz</f>
        <v>#REF!</v>
      </c>
      <c r="I42" s="630"/>
      <c r="J42" s="31"/>
      <c r="K42" s="32"/>
      <c r="L42" s="215"/>
      <c r="M42" s="213"/>
      <c r="N42" s="211">
        <v>-0.25</v>
      </c>
      <c r="O42" s="211">
        <v>0</v>
      </c>
      <c r="P42" s="211">
        <v>0.125</v>
      </c>
      <c r="Q42" s="216">
        <v>0.25</v>
      </c>
      <c r="R42" s="205"/>
      <c r="S42" s="205"/>
      <c r="T42" s="340">
        <f>0.13*0.4</f>
        <v>5.2000000000000005E-2</v>
      </c>
    </row>
    <row r="43" spans="1:20" ht="17.100000000000001" hidden="1" customHeight="1" x14ac:dyDescent="0.2">
      <c r="A43" s="23"/>
      <c r="B43" s="23"/>
      <c r="C43" s="607"/>
      <c r="D43" s="43"/>
      <c r="E43" s="310"/>
      <c r="F43" s="40" t="s">
        <v>41</v>
      </c>
      <c r="G43" s="338" t="e">
        <f>_6.2_B_Umweltfreundlichkeit</f>
        <v>#REF!</v>
      </c>
      <c r="H43" s="339" t="e">
        <f>_6.2_B_Umweltfreundlichkeit</f>
        <v>#REF!</v>
      </c>
      <c r="I43" s="626"/>
      <c r="J43" s="31"/>
      <c r="K43" s="32"/>
      <c r="L43" s="215" t="s">
        <v>162</v>
      </c>
      <c r="M43" s="213"/>
      <c r="N43" s="211">
        <v>-0.25</v>
      </c>
      <c r="O43" s="211">
        <v>0</v>
      </c>
      <c r="P43" s="211">
        <v>0.25</v>
      </c>
      <c r="Q43" s="211"/>
      <c r="R43" s="205"/>
      <c r="S43" s="205"/>
    </row>
    <row r="44" spans="1:20" ht="17.100000000000001" hidden="1" customHeight="1" x14ac:dyDescent="0.2">
      <c r="A44" s="23"/>
      <c r="B44" s="23"/>
      <c r="C44" s="23"/>
      <c r="D44" s="44"/>
      <c r="E44" s="45"/>
      <c r="F44" s="575" t="s">
        <v>232</v>
      </c>
      <c r="G44" s="576"/>
      <c r="H44" s="590"/>
      <c r="I44" s="341" t="e">
        <f t="array" ref="I44">IF(OR(I31="",I33="",I35:I37="",I40=""),"",AVERAGE(I31:I40))</f>
        <v>#REF!</v>
      </c>
      <c r="J44" s="46"/>
      <c r="K44" s="47"/>
      <c r="L44" s="342">
        <v>0</v>
      </c>
      <c r="M44" s="213"/>
      <c r="N44" s="211"/>
      <c r="O44" s="211"/>
      <c r="P44" s="211"/>
      <c r="Q44" s="211"/>
      <c r="R44" s="205"/>
      <c r="S44" s="205"/>
    </row>
    <row r="45" spans="1:20" ht="12.75" hidden="1" x14ac:dyDescent="0.2">
      <c r="A45" s="23"/>
      <c r="B45" s="23"/>
      <c r="C45" s="23"/>
      <c r="D45" s="44"/>
      <c r="E45" s="45"/>
      <c r="F45" s="45"/>
      <c r="G45" s="45"/>
      <c r="H45" s="45"/>
      <c r="I45" s="101"/>
      <c r="J45" s="46"/>
      <c r="K45" s="47"/>
      <c r="L45" s="31"/>
      <c r="M45" s="213"/>
      <c r="N45" s="211"/>
      <c r="O45" s="211"/>
      <c r="P45" s="211"/>
      <c r="Q45" s="211"/>
      <c r="R45" s="205"/>
      <c r="S45" s="205"/>
    </row>
    <row r="46" spans="1:20" ht="30.75" hidden="1" customHeight="1" x14ac:dyDescent="0.2">
      <c r="A46" s="23"/>
      <c r="B46" s="23"/>
      <c r="D46" s="48" t="s">
        <v>163</v>
      </c>
      <c r="E46" s="45"/>
      <c r="F46" s="314"/>
      <c r="G46" s="314"/>
      <c r="H46" s="314"/>
      <c r="I46" s="101"/>
      <c r="J46" s="598" t="str">
        <f>J28</f>
        <v>Die Angabe des Antragstellers im Formular Zielbeiträge zu der (Teil-)Frage ist plausibel und wurde übernommen.</v>
      </c>
      <c r="K46" s="599"/>
      <c r="L46" s="31"/>
      <c r="M46" s="213"/>
      <c r="N46" s="211"/>
      <c r="O46" s="211"/>
      <c r="P46" s="211"/>
      <c r="Q46" s="211"/>
      <c r="R46" s="205"/>
      <c r="S46" s="205"/>
      <c r="T46" s="217"/>
    </row>
    <row r="47" spans="1:20" ht="12.75" customHeight="1" x14ac:dyDescent="0.2">
      <c r="A47" s="23"/>
      <c r="B47" s="23"/>
      <c r="D47" s="324">
        <v>1</v>
      </c>
      <c r="E47" s="324">
        <v>2</v>
      </c>
      <c r="F47" s="601">
        <v>3</v>
      </c>
      <c r="G47" s="615"/>
      <c r="H47" s="324">
        <v>4</v>
      </c>
      <c r="I47" s="324">
        <v>5</v>
      </c>
      <c r="J47" s="307"/>
      <c r="K47" s="308"/>
      <c r="L47" s="31"/>
      <c r="M47" s="213"/>
      <c r="N47" s="211"/>
      <c r="O47" s="211"/>
      <c r="P47" s="211"/>
      <c r="Q47" s="211"/>
      <c r="R47" s="205"/>
      <c r="S47" s="205"/>
      <c r="T47" s="217"/>
    </row>
    <row r="48" spans="1:20" ht="69.75" customHeight="1" x14ac:dyDescent="0.2">
      <c r="A48" s="23"/>
      <c r="B48" s="23"/>
      <c r="C48" s="20"/>
      <c r="D48" s="312" t="s">
        <v>145</v>
      </c>
      <c r="E48" s="24" t="s">
        <v>146</v>
      </c>
      <c r="F48" s="586" t="s">
        <v>147</v>
      </c>
      <c r="G48" s="589"/>
      <c r="H48" s="325" t="s">
        <v>295</v>
      </c>
      <c r="I48" s="325" t="s">
        <v>148</v>
      </c>
      <c r="J48" s="343" t="str">
        <f>J30</f>
        <v>Ja / Nein</v>
      </c>
      <c r="K48" s="344" t="str">
        <f>K30</f>
        <v>Wenn nein, bitte hier erläutern</v>
      </c>
      <c r="L48" s="31"/>
      <c r="M48" s="213"/>
      <c r="N48" s="211"/>
      <c r="O48" s="211"/>
      <c r="P48" s="211"/>
      <c r="Q48" s="211"/>
      <c r="R48" s="205"/>
      <c r="S48" s="205"/>
    </row>
    <row r="49" spans="1:21" s="221" customFormat="1" ht="17.100000000000001" customHeight="1" x14ac:dyDescent="0.25">
      <c r="A49" s="23"/>
      <c r="B49" s="23"/>
      <c r="C49" s="607"/>
      <c r="D49" s="24">
        <v>1</v>
      </c>
      <c r="E49" s="312" t="s">
        <v>233</v>
      </c>
      <c r="F49" s="616" t="s">
        <v>322</v>
      </c>
      <c r="G49" s="589"/>
      <c r="H49" s="335" t="str">
        <f>_7_Transportaufkommen</f>
        <v/>
      </c>
      <c r="I49" s="337" t="str">
        <f>IF(H49="","",H49)</f>
        <v/>
      </c>
      <c r="J49" s="31"/>
      <c r="K49" s="32"/>
      <c r="L49" s="212"/>
      <c r="M49" s="218"/>
      <c r="N49" s="218">
        <v>-1</v>
      </c>
      <c r="O49" s="219">
        <v>0</v>
      </c>
      <c r="P49" s="219">
        <v>0.5</v>
      </c>
      <c r="Q49" s="219">
        <v>1</v>
      </c>
      <c r="R49" s="67"/>
      <c r="S49" s="220"/>
    </row>
    <row r="50" spans="1:21" ht="54" customHeight="1" x14ac:dyDescent="0.25">
      <c r="A50" s="23"/>
      <c r="B50" s="23"/>
      <c r="C50" s="607"/>
      <c r="D50" s="608">
        <v>2</v>
      </c>
      <c r="E50" s="610" t="s">
        <v>164</v>
      </c>
      <c r="F50" s="616" t="s">
        <v>165</v>
      </c>
      <c r="G50" s="589"/>
      <c r="H50" s="335" t="str">
        <f>_8_Aufbau_Wissen</f>
        <v/>
      </c>
      <c r="I50" s="337" t="str">
        <f>IF(H50="","",H50)</f>
        <v/>
      </c>
      <c r="J50" s="50"/>
      <c r="K50" s="32"/>
      <c r="L50" s="31"/>
      <c r="M50" s="218"/>
      <c r="N50" s="219">
        <v>0</v>
      </c>
      <c r="O50" s="222">
        <v>0.25</v>
      </c>
      <c r="P50" s="218">
        <v>0.5</v>
      </c>
      <c r="Q50" s="219">
        <v>1</v>
      </c>
      <c r="R50" s="67"/>
      <c r="S50" s="205"/>
    </row>
    <row r="51" spans="1:21" ht="17.100000000000001" hidden="1" customHeight="1" x14ac:dyDescent="0.2">
      <c r="A51" s="23"/>
      <c r="B51" s="23"/>
      <c r="C51" s="607"/>
      <c r="D51" s="609"/>
      <c r="E51" s="611"/>
      <c r="F51" s="616" t="s">
        <v>166</v>
      </c>
      <c r="G51" s="589"/>
      <c r="H51" s="335"/>
      <c r="I51" s="51"/>
      <c r="J51" s="50"/>
      <c r="K51" s="32"/>
      <c r="L51" s="31"/>
      <c r="M51" s="218">
        <v>1</v>
      </c>
      <c r="N51" s="219">
        <v>2</v>
      </c>
      <c r="O51" s="223">
        <v>3</v>
      </c>
      <c r="P51" s="218">
        <v>4</v>
      </c>
      <c r="Q51" s="219">
        <v>5</v>
      </c>
      <c r="R51" s="67">
        <v>6</v>
      </c>
      <c r="S51" s="205">
        <v>7</v>
      </c>
      <c r="T51" s="5">
        <v>8</v>
      </c>
      <c r="U51" s="5">
        <v>9</v>
      </c>
    </row>
    <row r="52" spans="1:21" ht="27" customHeight="1" x14ac:dyDescent="0.25">
      <c r="A52" s="23"/>
      <c r="B52" s="23"/>
      <c r="C52" s="607"/>
      <c r="D52" s="24">
        <v>3</v>
      </c>
      <c r="E52" s="312" t="s">
        <v>167</v>
      </c>
      <c r="F52" s="616" t="s">
        <v>168</v>
      </c>
      <c r="G52" s="589"/>
      <c r="H52" s="335" t="str">
        <f>_9_UmweltfreundlicheBeschaffung</f>
        <v/>
      </c>
      <c r="I52" s="337" t="str">
        <f>IF(H52="","",H52)</f>
        <v/>
      </c>
      <c r="J52" s="50"/>
      <c r="K52" s="32"/>
      <c r="L52" s="210"/>
      <c r="M52" s="218"/>
      <c r="N52" s="211"/>
      <c r="O52" s="219">
        <v>0</v>
      </c>
      <c r="P52" s="219">
        <v>1</v>
      </c>
      <c r="Q52" s="211"/>
      <c r="R52" s="67"/>
      <c r="S52" s="205"/>
    </row>
    <row r="53" spans="1:21" ht="66" customHeight="1" x14ac:dyDescent="0.25">
      <c r="A53" s="23"/>
      <c r="B53" s="23"/>
      <c r="C53" s="607"/>
      <c r="D53" s="309">
        <v>4</v>
      </c>
      <c r="E53" s="103" t="s">
        <v>236</v>
      </c>
      <c r="F53" s="616" t="s">
        <v>240</v>
      </c>
      <c r="G53" s="589"/>
      <c r="H53" s="370" t="str">
        <f>_10_UmweltwirkungAnstoßen</f>
        <v/>
      </c>
      <c r="I53" s="337" t="str">
        <f>IF(H53="","",H53)</f>
        <v/>
      </c>
      <c r="J53" s="50"/>
      <c r="K53" s="32"/>
      <c r="L53" s="210"/>
      <c r="M53" s="218"/>
      <c r="N53" s="219">
        <v>-1</v>
      </c>
      <c r="O53" s="219">
        <v>0</v>
      </c>
      <c r="P53" s="218">
        <v>0.5</v>
      </c>
      <c r="Q53" s="219">
        <v>1</v>
      </c>
      <c r="R53" s="67"/>
      <c r="S53" s="205"/>
    </row>
    <row r="54" spans="1:21" ht="30" customHeight="1" x14ac:dyDescent="0.25">
      <c r="A54" s="23"/>
      <c r="B54" s="23"/>
      <c r="C54" s="607"/>
      <c r="D54" s="311">
        <v>5</v>
      </c>
      <c r="E54" s="610" t="s">
        <v>253</v>
      </c>
      <c r="F54" s="617" t="s">
        <v>254</v>
      </c>
      <c r="G54" s="577"/>
      <c r="H54" s="345" t="str">
        <f>_11_Indirekte_Wirkungen_Keine</f>
        <v/>
      </c>
      <c r="I54" s="613">
        <f>IF(AND(H54="x",OR(H55&lt;&gt;"",H56&lt;&gt;"")),"Bitte korrigieren: Unzulässige Kombination von Angaben.",IF(H54="x",0,IF(AND(H55="",H56=""),"",SUM(H55:H56))))</f>
        <v>0</v>
      </c>
      <c r="J54" s="31"/>
      <c r="K54" s="32"/>
      <c r="L54" s="215"/>
      <c r="M54" s="218"/>
      <c r="N54" s="224" t="s">
        <v>169</v>
      </c>
      <c r="O54" s="225" t="s">
        <v>170</v>
      </c>
      <c r="P54" s="226"/>
      <c r="Q54" s="218"/>
      <c r="R54" s="227"/>
      <c r="S54" s="205"/>
    </row>
    <row r="55" spans="1:21" ht="30" customHeight="1" x14ac:dyDescent="0.25">
      <c r="A55" s="23"/>
      <c r="B55" s="23"/>
      <c r="C55" s="607"/>
      <c r="D55" s="52"/>
      <c r="E55" s="612"/>
      <c r="F55" s="578" t="s">
        <v>255</v>
      </c>
      <c r="G55" s="577"/>
      <c r="H55" s="345">
        <f>_11_Indirekte_Wirkungen_Negativ</f>
        <v>-0.5</v>
      </c>
      <c r="I55" s="614"/>
      <c r="J55" s="31"/>
      <c r="K55" s="32"/>
      <c r="L55" s="31"/>
      <c r="M55" s="211"/>
      <c r="N55" s="224" t="s">
        <v>171</v>
      </c>
      <c r="O55" s="228">
        <v>-1</v>
      </c>
      <c r="P55" s="226">
        <v>-0.5</v>
      </c>
      <c r="Q55" s="211"/>
      <c r="R55" s="67"/>
      <c r="S55" s="205"/>
    </row>
    <row r="56" spans="1:21" ht="30" customHeight="1" x14ac:dyDescent="0.25">
      <c r="A56" s="23"/>
      <c r="B56" s="23"/>
      <c r="C56" s="607"/>
      <c r="D56" s="55"/>
      <c r="E56" s="611"/>
      <c r="F56" s="578" t="s">
        <v>256</v>
      </c>
      <c r="G56" s="577"/>
      <c r="H56" s="346">
        <f>_11_Indirekte_Wirkungen_Positiv</f>
        <v>0.5</v>
      </c>
      <c r="I56" s="614"/>
      <c r="J56" s="31"/>
      <c r="K56" s="32"/>
      <c r="L56" s="49" t="s">
        <v>172</v>
      </c>
      <c r="M56" s="211"/>
      <c r="N56" s="228" t="s">
        <v>173</v>
      </c>
      <c r="O56" s="229">
        <v>0.5</v>
      </c>
      <c r="P56" s="228">
        <v>1</v>
      </c>
      <c r="Q56" s="211"/>
      <c r="R56" s="67"/>
      <c r="S56" s="205"/>
    </row>
    <row r="57" spans="1:21" ht="17.100000000000001" hidden="1" customHeight="1" x14ac:dyDescent="0.2">
      <c r="A57" s="23"/>
      <c r="B57" s="23"/>
      <c r="C57" s="304"/>
      <c r="D57" s="52"/>
      <c r="E57" s="306"/>
      <c r="F57" s="53" t="s">
        <v>174</v>
      </c>
      <c r="G57" s="9"/>
      <c r="H57" s="347"/>
      <c r="I57" s="54"/>
      <c r="J57" s="46"/>
      <c r="K57" s="47"/>
      <c r="L57" s="49"/>
      <c r="M57" s="211"/>
      <c r="N57" s="228"/>
      <c r="O57" s="229"/>
      <c r="P57" s="228"/>
      <c r="Q57" s="211"/>
      <c r="R57" s="67"/>
      <c r="S57" s="205"/>
    </row>
    <row r="58" spans="1:21" ht="17.100000000000001" hidden="1" customHeight="1" x14ac:dyDescent="0.2">
      <c r="A58" s="23"/>
      <c r="B58" s="23"/>
      <c r="C58" s="304"/>
      <c r="D58" s="55"/>
      <c r="E58" s="310"/>
      <c r="F58" s="313" t="s">
        <v>175</v>
      </c>
      <c r="G58" s="328"/>
      <c r="H58" s="347"/>
      <c r="I58" s="56"/>
      <c r="J58" s="46"/>
      <c r="K58" s="47"/>
      <c r="L58" s="49"/>
      <c r="M58" s="211"/>
      <c r="N58" s="228"/>
      <c r="O58" s="229"/>
      <c r="P58" s="228"/>
      <c r="Q58" s="211"/>
      <c r="R58" s="67"/>
      <c r="S58" s="205"/>
    </row>
    <row r="59" spans="1:21" ht="15" customHeight="1" x14ac:dyDescent="0.2">
      <c r="A59" s="23"/>
      <c r="B59" s="23"/>
      <c r="C59" s="23"/>
      <c r="D59" s="20"/>
      <c r="E59" s="45"/>
      <c r="F59" s="600" t="s">
        <v>231</v>
      </c>
      <c r="G59" s="600"/>
      <c r="H59" s="600"/>
      <c r="I59" s="341" t="str">
        <f t="array" ref="I59">IF(OR(I49:I50="",I52:I54="",I54="Bitte korrigieren: Unzulässige Kombination von Angaben."),"",AVERAGE(I49,I50,I52,I53,I54))</f>
        <v/>
      </c>
      <c r="J59" s="57"/>
      <c r="K59" s="57"/>
      <c r="L59" s="342">
        <v>1</v>
      </c>
      <c r="M59" s="211"/>
      <c r="N59" s="228"/>
      <c r="O59" s="229"/>
      <c r="P59" s="228"/>
      <c r="Q59" s="211"/>
      <c r="R59" s="67"/>
      <c r="S59" s="205"/>
    </row>
    <row r="60" spans="1:21" ht="15" customHeight="1" x14ac:dyDescent="0.2">
      <c r="A60" s="23"/>
      <c r="B60" s="23"/>
      <c r="C60" s="23"/>
      <c r="D60" s="20"/>
      <c r="E60" s="45"/>
      <c r="F60" s="59"/>
      <c r="G60" s="59"/>
      <c r="H60" s="60"/>
      <c r="I60" s="102"/>
      <c r="J60" s="61"/>
      <c r="K60" s="61"/>
      <c r="L60" s="46"/>
      <c r="M60" s="205"/>
      <c r="N60" s="230"/>
      <c r="O60" s="227"/>
      <c r="P60" s="67"/>
      <c r="Q60" s="67"/>
      <c r="R60" s="67"/>
      <c r="S60" s="205"/>
    </row>
    <row r="61" spans="1:21" ht="27.75" customHeight="1" x14ac:dyDescent="0.2">
      <c r="A61" s="23"/>
      <c r="B61" s="23"/>
      <c r="D61" s="122" t="s">
        <v>246</v>
      </c>
      <c r="E61" s="45"/>
      <c r="F61" s="59"/>
      <c r="G61" s="59"/>
      <c r="H61" s="60"/>
      <c r="I61" s="102"/>
      <c r="J61" s="61"/>
      <c r="K61" s="61"/>
      <c r="L61" s="46"/>
      <c r="M61" s="205"/>
      <c r="N61" s="230"/>
      <c r="O61" s="227"/>
      <c r="P61" s="67"/>
      <c r="Q61" s="67"/>
      <c r="R61" s="67"/>
      <c r="S61" s="205"/>
    </row>
    <row r="62" spans="1:21" ht="13.5" hidden="1" customHeight="1" x14ac:dyDescent="0.2">
      <c r="A62" s="23"/>
      <c r="B62" s="23"/>
      <c r="C62" s="23"/>
      <c r="D62" s="20"/>
      <c r="E62" s="45"/>
      <c r="F62" s="62"/>
      <c r="G62" s="62"/>
      <c r="H62" s="63" t="s">
        <v>176</v>
      </c>
      <c r="I62" s="348" t="str">
        <f>IF(I20="","",VLOOKUP(I20,Gewichtungsfaktoren!A5:E16,5,FALSE))</f>
        <v>0:100</v>
      </c>
      <c r="J62" s="61"/>
      <c r="K62" s="61"/>
      <c r="L62" s="46"/>
      <c r="M62" s="205"/>
      <c r="N62" s="230"/>
      <c r="O62" s="227"/>
      <c r="P62" s="67"/>
      <c r="Q62" s="67"/>
      <c r="R62" s="67"/>
      <c r="S62" s="205"/>
    </row>
    <row r="63" spans="1:21" s="235" customFormat="1" ht="16.5" customHeight="1" x14ac:dyDescent="0.2">
      <c r="A63" s="62"/>
      <c r="B63" s="62"/>
      <c r="C63" s="62"/>
      <c r="D63" s="62"/>
      <c r="E63" s="62"/>
      <c r="F63" s="62"/>
      <c r="G63" s="62"/>
      <c r="H63" s="63" t="s">
        <v>296</v>
      </c>
      <c r="I63" s="341" t="str">
        <f>IF(I59="","",ROUND(I59,2))</f>
        <v/>
      </c>
      <c r="J63" s="57"/>
      <c r="K63" s="57"/>
      <c r="L63" s="231" t="s">
        <v>177</v>
      </c>
      <c r="M63" s="204"/>
      <c r="N63" s="232"/>
      <c r="O63" s="233"/>
      <c r="P63" s="234"/>
      <c r="Q63" s="67"/>
      <c r="R63" s="204"/>
      <c r="S63" s="204"/>
    </row>
    <row r="64" spans="1:21" s="235" customFormat="1" ht="25.5" customHeight="1" x14ac:dyDescent="0.2">
      <c r="A64" s="62"/>
      <c r="B64" s="62"/>
      <c r="C64" s="62"/>
      <c r="D64" s="62"/>
      <c r="E64" s="62"/>
      <c r="F64" s="62"/>
      <c r="G64" s="62"/>
      <c r="H64" s="65" t="s">
        <v>178</v>
      </c>
      <c r="I64" s="349" t="str">
        <f>IF(I63="","Angaben fehlen",IF(I63&gt;0,"Positiv",(IF(I63=0,"Neutral","Negativ"))))</f>
        <v>Angaben fehlen</v>
      </c>
      <c r="J64" s="57"/>
      <c r="K64" s="57"/>
      <c r="L64" s="57"/>
      <c r="M64" s="204"/>
      <c r="N64" s="204"/>
      <c r="O64" s="204"/>
      <c r="P64" s="204"/>
      <c r="Q64" s="204"/>
      <c r="R64" s="204"/>
      <c r="S64" s="204"/>
    </row>
    <row r="65" spans="1:19" s="235" customFormat="1" ht="26.25" customHeight="1" x14ac:dyDescent="0.25">
      <c r="A65" s="62"/>
      <c r="B65" s="62"/>
      <c r="C65" s="62"/>
      <c r="D65" s="99"/>
      <c r="E65" s="62"/>
      <c r="F65" s="62"/>
      <c r="G65" s="62"/>
      <c r="H65" s="62"/>
      <c r="I65" s="349" t="str">
        <f t="array" ref="I65">IF(I64="Angaben Fehlen","",IF(OR(I64="Negativ",I64="Neutral"),"Nicht Förderfähig","Förderfähig"))</f>
        <v/>
      </c>
      <c r="J65" s="57"/>
      <c r="K65" s="57"/>
      <c r="L65" s="57"/>
      <c r="M65" s="204"/>
      <c r="N65" s="204"/>
      <c r="O65" s="204"/>
      <c r="P65" s="204"/>
      <c r="Q65" s="204"/>
      <c r="R65" s="204"/>
      <c r="S65" s="204"/>
    </row>
    <row r="66" spans="1:19" x14ac:dyDescent="0.25">
      <c r="A66" s="23"/>
      <c r="B66" s="23"/>
      <c r="C66" s="23"/>
      <c r="D66" s="22"/>
      <c r="E66" s="22"/>
      <c r="F66" s="23"/>
      <c r="G66" s="23"/>
      <c r="H66" s="23"/>
      <c r="I66" s="62"/>
      <c r="J66" s="66"/>
      <c r="K66" s="66"/>
      <c r="L66" s="66"/>
      <c r="M66" s="204"/>
      <c r="N66" s="204"/>
      <c r="O66" s="204"/>
      <c r="P66" s="205"/>
      <c r="Q66" s="205"/>
      <c r="R66" s="205"/>
      <c r="S66" s="205"/>
    </row>
    <row r="67" spans="1:19" x14ac:dyDescent="0.25">
      <c r="A67" s="17"/>
      <c r="B67" s="17"/>
      <c r="C67" s="17"/>
      <c r="D67" s="58"/>
      <c r="E67" s="58"/>
      <c r="F67" s="17"/>
      <c r="G67" s="17"/>
      <c r="H67" s="17"/>
      <c r="I67" s="17"/>
      <c r="J67" s="67"/>
      <c r="K67" s="67"/>
      <c r="L67" s="67"/>
      <c r="M67" s="204"/>
      <c r="N67" s="204"/>
      <c r="O67" s="204"/>
      <c r="P67" s="205"/>
      <c r="Q67" s="205"/>
      <c r="R67" s="205"/>
      <c r="S67" s="205"/>
    </row>
    <row r="68" spans="1:19" ht="29.25" customHeight="1" x14ac:dyDescent="0.25">
      <c r="A68" s="84" t="s">
        <v>243</v>
      </c>
      <c r="B68" s="20"/>
      <c r="C68" s="20"/>
      <c r="D68" s="22"/>
      <c r="E68" s="22"/>
      <c r="F68" s="23"/>
      <c r="G68" s="23"/>
      <c r="H68" s="23"/>
      <c r="I68" s="23"/>
      <c r="J68" s="598" t="str">
        <f>J28</f>
        <v>Die Angabe des Antragstellers im Formular Zielbeiträge zu der (Teil-)Frage ist plausibel und wurde übernommen.</v>
      </c>
      <c r="K68" s="599"/>
      <c r="L68" s="205"/>
      <c r="M68" s="204"/>
      <c r="N68" s="204"/>
      <c r="O68" s="204"/>
      <c r="P68" s="205"/>
      <c r="Q68" s="205"/>
      <c r="R68" s="205"/>
      <c r="S68" s="205"/>
    </row>
    <row r="69" spans="1:19" ht="14.25" customHeight="1" x14ac:dyDescent="0.25">
      <c r="A69" s="84"/>
      <c r="B69" s="20"/>
      <c r="C69" s="20"/>
      <c r="D69" s="324">
        <v>1</v>
      </c>
      <c r="E69" s="579">
        <v>2</v>
      </c>
      <c r="F69" s="514"/>
      <c r="G69" s="514"/>
      <c r="H69" s="577"/>
      <c r="I69" s="324">
        <v>3</v>
      </c>
      <c r="J69" s="307"/>
      <c r="K69" s="308"/>
      <c r="L69" s="205"/>
      <c r="M69" s="204"/>
      <c r="N69" s="204"/>
      <c r="O69" s="204"/>
      <c r="P69" s="205"/>
      <c r="Q69" s="205"/>
      <c r="R69" s="205"/>
      <c r="S69" s="205"/>
    </row>
    <row r="70" spans="1:19" ht="37.5" customHeight="1" x14ac:dyDescent="0.25">
      <c r="A70" s="17"/>
      <c r="B70" s="20"/>
      <c r="C70" s="20"/>
      <c r="D70" s="97" t="s">
        <v>179</v>
      </c>
      <c r="E70" s="575" t="s">
        <v>180</v>
      </c>
      <c r="F70" s="514"/>
      <c r="G70" s="514"/>
      <c r="H70" s="577"/>
      <c r="I70" s="325" t="s">
        <v>230</v>
      </c>
      <c r="J70" s="350" t="str">
        <f>J48</f>
        <v>Ja / Nein</v>
      </c>
      <c r="K70" s="344" t="str">
        <f>K48</f>
        <v>Wenn nein, bitte hier erläutern</v>
      </c>
      <c r="L70" s="86"/>
      <c r="M70" s="204"/>
      <c r="N70" s="204"/>
      <c r="O70" s="204"/>
      <c r="P70" s="205"/>
      <c r="Q70" s="205"/>
      <c r="R70" s="205"/>
      <c r="S70" s="205"/>
    </row>
    <row r="71" spans="1:19" x14ac:dyDescent="0.25">
      <c r="A71" s="23"/>
      <c r="B71" s="23"/>
      <c r="C71" s="23"/>
      <c r="D71" s="311" t="s">
        <v>181</v>
      </c>
      <c r="E71" s="580" t="s">
        <v>326</v>
      </c>
      <c r="F71" s="581"/>
      <c r="G71" s="581"/>
      <c r="H71" s="582"/>
      <c r="I71" s="596" t="str">
        <f>_B.1.1_Gesetz</f>
        <v/>
      </c>
      <c r="J71" s="31"/>
      <c r="K71" s="69"/>
      <c r="L71" s="83"/>
      <c r="M71" s="204"/>
      <c r="N71" s="236" t="s">
        <v>46</v>
      </c>
      <c r="O71" s="236" t="s">
        <v>45</v>
      </c>
      <c r="P71" s="205"/>
      <c r="Q71" s="205"/>
      <c r="R71" s="205"/>
      <c r="S71" s="205"/>
    </row>
    <row r="72" spans="1:19" ht="17.25" customHeight="1" x14ac:dyDescent="0.25">
      <c r="A72" s="23"/>
      <c r="B72" s="23"/>
      <c r="C72" s="23"/>
      <c r="D72" s="70"/>
      <c r="E72" s="583"/>
      <c r="F72" s="584"/>
      <c r="G72" s="584"/>
      <c r="H72" s="585"/>
      <c r="I72" s="597"/>
      <c r="J72" s="71"/>
      <c r="K72" s="72"/>
      <c r="L72" s="83"/>
      <c r="M72" s="204"/>
      <c r="N72" s="236"/>
      <c r="O72" s="236"/>
      <c r="P72" s="205"/>
      <c r="Q72" s="205"/>
      <c r="R72" s="205"/>
      <c r="S72" s="205"/>
    </row>
    <row r="73" spans="1:19" ht="16.5" customHeight="1" x14ac:dyDescent="0.25">
      <c r="A73" s="23"/>
      <c r="B73" s="23"/>
      <c r="C73" s="23"/>
      <c r="D73" s="73" t="s">
        <v>182</v>
      </c>
      <c r="E73" s="74"/>
      <c r="F73" s="74"/>
      <c r="G73" s="74"/>
      <c r="H73" s="98"/>
      <c r="I73" s="333"/>
      <c r="J73" s="75"/>
      <c r="K73" s="76"/>
      <c r="L73" s="83"/>
      <c r="M73" s="204"/>
      <c r="N73" s="236"/>
      <c r="O73" s="236"/>
      <c r="P73" s="205"/>
      <c r="Q73" s="205"/>
      <c r="R73" s="205"/>
      <c r="S73" s="205"/>
    </row>
    <row r="74" spans="1:19" ht="17.25" customHeight="1" x14ac:dyDescent="0.25">
      <c r="A74" s="23"/>
      <c r="B74" s="23"/>
      <c r="C74" s="23"/>
      <c r="D74" s="24" t="s">
        <v>92</v>
      </c>
      <c r="E74" s="586" t="s">
        <v>297</v>
      </c>
      <c r="F74" s="587"/>
      <c r="G74" s="588"/>
      <c r="H74" s="589"/>
      <c r="I74" s="351" t="str">
        <f>_B.1.2_Einbeziehung</f>
        <v/>
      </c>
      <c r="J74" s="77"/>
      <c r="K74" s="78"/>
      <c r="L74" s="83"/>
      <c r="M74" s="204"/>
      <c r="N74" s="236" t="s">
        <v>170</v>
      </c>
      <c r="O74" s="204"/>
      <c r="P74" s="205"/>
      <c r="Q74" s="205"/>
      <c r="R74" s="205"/>
      <c r="S74" s="205"/>
    </row>
    <row r="75" spans="1:19" ht="17.100000000000001" customHeight="1" x14ac:dyDescent="0.25">
      <c r="A75" s="23"/>
      <c r="B75" s="23"/>
      <c r="C75" s="23"/>
      <c r="D75" s="79" t="s">
        <v>105</v>
      </c>
      <c r="E75" s="586" t="s">
        <v>117</v>
      </c>
      <c r="F75" s="587"/>
      <c r="G75" s="588"/>
      <c r="H75" s="589"/>
      <c r="I75" s="335" t="str">
        <f>_B.1.3_Schulungen</f>
        <v/>
      </c>
      <c r="J75" s="80"/>
      <c r="K75" s="81"/>
      <c r="L75" s="83"/>
      <c r="M75" s="205"/>
      <c r="N75" s="205"/>
      <c r="O75" s="205"/>
      <c r="P75" s="205"/>
      <c r="Q75" s="205"/>
      <c r="R75" s="205"/>
      <c r="S75" s="205"/>
    </row>
    <row r="76" spans="1:19" ht="17.100000000000001" customHeight="1" x14ac:dyDescent="0.25">
      <c r="A76" s="23"/>
      <c r="B76" s="23"/>
      <c r="C76" s="23"/>
      <c r="D76" s="79" t="s">
        <v>55</v>
      </c>
      <c r="E76" s="586" t="s">
        <v>58</v>
      </c>
      <c r="F76" s="587"/>
      <c r="G76" s="588"/>
      <c r="H76" s="589"/>
      <c r="I76" s="335" t="str">
        <f>_B.1.4_Diversity</f>
        <v/>
      </c>
      <c r="J76" s="31"/>
      <c r="K76" s="69"/>
      <c r="L76" s="83"/>
      <c r="M76" s="205"/>
      <c r="N76" s="205"/>
      <c r="O76" s="205"/>
      <c r="P76" s="205"/>
      <c r="Q76" s="205"/>
      <c r="R76" s="205"/>
      <c r="S76" s="205"/>
    </row>
    <row r="77" spans="1:19" ht="17.100000000000001" customHeight="1" x14ac:dyDescent="0.25">
      <c r="A77" s="23"/>
      <c r="B77" s="23"/>
      <c r="C77" s="23"/>
      <c r="D77" s="79" t="s">
        <v>56</v>
      </c>
      <c r="E77" s="586" t="s">
        <v>183</v>
      </c>
      <c r="F77" s="587"/>
      <c r="G77" s="588"/>
      <c r="H77" s="589"/>
      <c r="I77" s="335" t="str">
        <f>_B.1.5_Sonstige</f>
        <v/>
      </c>
      <c r="J77" s="31"/>
      <c r="K77" s="69"/>
      <c r="L77" s="83"/>
      <c r="M77" s="205"/>
      <c r="N77" s="205"/>
      <c r="O77" s="205"/>
      <c r="P77" s="205"/>
      <c r="Q77" s="205"/>
      <c r="R77" s="205"/>
      <c r="S77" s="205"/>
    </row>
    <row r="78" spans="1:19" ht="17.100000000000001" customHeight="1" x14ac:dyDescent="0.25">
      <c r="A78" s="23"/>
      <c r="B78" s="23"/>
      <c r="C78" s="23"/>
      <c r="D78" s="79" t="s">
        <v>57</v>
      </c>
      <c r="E78" s="586" t="s">
        <v>184</v>
      </c>
      <c r="F78" s="587"/>
      <c r="G78" s="588"/>
      <c r="H78" s="589"/>
      <c r="I78" s="335" t="str">
        <f>_B.1.6_Weitere</f>
        <v/>
      </c>
      <c r="J78" s="31"/>
      <c r="K78" s="69"/>
      <c r="L78" s="83"/>
      <c r="M78" s="205"/>
      <c r="N78" s="205"/>
      <c r="O78" s="205"/>
      <c r="P78" s="205"/>
      <c r="Q78" s="205"/>
      <c r="R78" s="205"/>
      <c r="S78" s="205"/>
    </row>
    <row r="79" spans="1:19" ht="6" customHeight="1" x14ac:dyDescent="0.25">
      <c r="A79" s="23"/>
      <c r="B79" s="23"/>
      <c r="C79" s="23"/>
      <c r="D79" s="82"/>
      <c r="E79" s="45"/>
      <c r="F79" s="45"/>
      <c r="G79" s="45"/>
      <c r="H79" s="17"/>
      <c r="I79" s="85"/>
      <c r="J79" s="46"/>
      <c r="K79" s="83"/>
      <c r="L79" s="83"/>
      <c r="M79" s="205"/>
      <c r="N79" s="205"/>
      <c r="O79" s="205"/>
      <c r="P79" s="205"/>
      <c r="Q79" s="205"/>
      <c r="R79" s="205"/>
      <c r="S79" s="205"/>
    </row>
    <row r="80" spans="1:19" ht="15" customHeight="1" x14ac:dyDescent="0.25">
      <c r="A80" s="23"/>
      <c r="B80" s="23"/>
      <c r="D80" s="123" t="s">
        <v>245</v>
      </c>
      <c r="E80" s="45"/>
      <c r="F80" s="45"/>
      <c r="G80" s="45"/>
      <c r="H80" s="85"/>
      <c r="I80" s="23"/>
      <c r="J80" s="86"/>
      <c r="K80" s="86"/>
      <c r="L80" s="86"/>
      <c r="M80" s="205"/>
      <c r="N80" s="205"/>
      <c r="O80" s="205"/>
      <c r="P80" s="205"/>
      <c r="Q80" s="205"/>
      <c r="R80" s="205"/>
      <c r="S80" s="205"/>
    </row>
    <row r="81" spans="1:19" ht="18" customHeight="1" x14ac:dyDescent="0.25">
      <c r="A81" s="23"/>
      <c r="B81" s="23"/>
      <c r="C81" s="23"/>
      <c r="D81" s="58"/>
      <c r="E81" s="59"/>
      <c r="F81" s="17"/>
      <c r="G81" s="17"/>
      <c r="H81" s="63" t="s">
        <v>185</v>
      </c>
      <c r="I81" s="352" t="str">
        <f>IF(I82="Angaben fehlen","",SUM(COUNTIF(I74:I78,"x")))</f>
        <v/>
      </c>
      <c r="J81" s="83"/>
      <c r="K81" s="83"/>
      <c r="L81" s="83"/>
      <c r="M81" s="205"/>
      <c r="N81" s="205"/>
      <c r="O81" s="205"/>
      <c r="P81" s="205"/>
      <c r="Q81" s="205"/>
      <c r="R81" s="205"/>
      <c r="S81" s="205"/>
    </row>
    <row r="82" spans="1:19" ht="25.5" customHeight="1" x14ac:dyDescent="0.25">
      <c r="A82" s="23"/>
      <c r="B82" s="23"/>
      <c r="C82" s="23"/>
      <c r="D82" s="58"/>
      <c r="E82" s="59"/>
      <c r="F82" s="17"/>
      <c r="G82" s="17"/>
      <c r="H82" s="65" t="s">
        <v>186</v>
      </c>
      <c r="I82" s="349" t="str">
        <f t="array" ref="I82">IF(I71="","Angaben fehlen",IF(I71="Nein","Negativ",IF(AND(I71="Ja",I74:I78=""),"Neutral","Positiv")))</f>
        <v>Angaben fehlen</v>
      </c>
      <c r="J82" s="57"/>
      <c r="K82" s="57"/>
      <c r="L82" s="57"/>
      <c r="M82" s="205"/>
      <c r="N82" s="205"/>
      <c r="O82" s="205"/>
      <c r="P82" s="205"/>
      <c r="Q82" s="205"/>
      <c r="R82" s="205"/>
      <c r="S82" s="205"/>
    </row>
    <row r="83" spans="1:19" ht="31.5" customHeight="1" x14ac:dyDescent="0.25">
      <c r="A83" s="23"/>
      <c r="B83" s="87"/>
      <c r="C83" s="23"/>
      <c r="D83" s="22"/>
      <c r="E83" s="22"/>
      <c r="F83" s="17"/>
      <c r="G83" s="17"/>
      <c r="H83" s="17"/>
      <c r="I83" s="349" t="str">
        <f>IF(I82="Angaben Fehlen","",IF(I82="Negativ","Nicht förderfähig","Förderfähig"))</f>
        <v/>
      </c>
      <c r="J83" s="86"/>
      <c r="K83" s="86"/>
      <c r="L83" s="86"/>
      <c r="M83" s="205"/>
      <c r="N83" s="205"/>
      <c r="O83" s="205"/>
      <c r="P83" s="205"/>
      <c r="Q83" s="205"/>
      <c r="R83" s="205"/>
      <c r="S83" s="205"/>
    </row>
    <row r="84" spans="1:19" ht="15" customHeight="1" x14ac:dyDescent="0.25">
      <c r="A84" s="23"/>
      <c r="B84" s="23"/>
      <c r="C84" s="23"/>
      <c r="D84" s="22"/>
      <c r="E84" s="22"/>
      <c r="F84" s="17"/>
      <c r="G84" s="17"/>
      <c r="H84" s="17"/>
      <c r="I84" s="45"/>
      <c r="J84" s="86"/>
      <c r="K84" s="86"/>
      <c r="L84" s="86"/>
      <c r="M84" s="205"/>
      <c r="N84" s="205"/>
      <c r="O84" s="205"/>
      <c r="P84" s="205"/>
      <c r="Q84" s="205"/>
      <c r="R84" s="205"/>
      <c r="S84" s="205"/>
    </row>
    <row r="85" spans="1:19" ht="15" customHeight="1" x14ac:dyDescent="0.25">
      <c r="A85" s="23"/>
      <c r="B85" s="23"/>
      <c r="C85" s="23"/>
      <c r="D85" s="22"/>
      <c r="E85" s="22"/>
      <c r="F85" s="17"/>
      <c r="G85" s="17"/>
      <c r="H85" s="17"/>
      <c r="I85" s="45"/>
      <c r="J85" s="86"/>
      <c r="K85" s="86"/>
      <c r="L85" s="86"/>
      <c r="M85" s="205"/>
      <c r="N85" s="205"/>
      <c r="O85" s="205"/>
      <c r="P85" s="205"/>
      <c r="Q85" s="205"/>
      <c r="R85" s="205"/>
      <c r="S85" s="205"/>
    </row>
    <row r="86" spans="1:19" ht="28.5" customHeight="1" x14ac:dyDescent="0.25">
      <c r="A86" s="16" t="s">
        <v>244</v>
      </c>
      <c r="C86" s="20"/>
      <c r="D86" s="22"/>
      <c r="E86" s="22"/>
      <c r="F86" s="23"/>
      <c r="G86" s="23"/>
      <c r="H86" s="23"/>
      <c r="I86" s="23"/>
      <c r="J86" s="598" t="str">
        <f>J28</f>
        <v>Die Angabe des Antragstellers im Formular Zielbeiträge zu der (Teil-)Frage ist plausibel und wurde übernommen.</v>
      </c>
      <c r="K86" s="599"/>
      <c r="L86" s="86"/>
      <c r="M86" s="205"/>
      <c r="N86" s="205"/>
      <c r="O86" s="205"/>
      <c r="P86" s="205"/>
      <c r="Q86" s="205"/>
      <c r="R86" s="205"/>
      <c r="S86" s="205"/>
    </row>
    <row r="87" spans="1:19" ht="14.25" customHeight="1" x14ac:dyDescent="0.25">
      <c r="A87" s="16"/>
      <c r="C87" s="20"/>
      <c r="D87" s="324">
        <v>1</v>
      </c>
      <c r="E87" s="601">
        <v>2</v>
      </c>
      <c r="F87" s="588"/>
      <c r="G87" s="588"/>
      <c r="H87" s="589"/>
      <c r="I87" s="324">
        <v>3</v>
      </c>
      <c r="J87" s="307"/>
      <c r="K87" s="308"/>
      <c r="L87" s="86"/>
      <c r="M87" s="205"/>
      <c r="N87" s="205"/>
      <c r="O87" s="205"/>
      <c r="P87" s="205"/>
      <c r="Q87" s="205"/>
      <c r="R87" s="205"/>
      <c r="S87" s="205"/>
    </row>
    <row r="88" spans="1:19" ht="43.5" customHeight="1" x14ac:dyDescent="0.25">
      <c r="A88" s="17"/>
      <c r="B88" s="20"/>
      <c r="C88" s="20"/>
      <c r="D88" s="312" t="s">
        <v>179</v>
      </c>
      <c r="E88" s="586" t="s">
        <v>180</v>
      </c>
      <c r="F88" s="588"/>
      <c r="G88" s="588"/>
      <c r="H88" s="589"/>
      <c r="I88" s="325" t="s">
        <v>230</v>
      </c>
      <c r="J88" s="343" t="str">
        <f>J70</f>
        <v>Ja / Nein</v>
      </c>
      <c r="K88" s="343" t="str">
        <f>K70</f>
        <v>Wenn nein, bitte hier erläutern</v>
      </c>
      <c r="L88" s="86"/>
      <c r="M88" s="205"/>
      <c r="N88" s="205"/>
      <c r="O88" s="205"/>
      <c r="P88" s="205"/>
      <c r="Q88" s="205"/>
      <c r="R88" s="205"/>
      <c r="S88" s="205"/>
    </row>
    <row r="89" spans="1:19" x14ac:dyDescent="0.25">
      <c r="A89" s="23"/>
      <c r="B89" s="23"/>
      <c r="C89" s="23"/>
      <c r="D89" s="68" t="s">
        <v>187</v>
      </c>
      <c r="E89" s="580" t="s">
        <v>326</v>
      </c>
      <c r="F89" s="581"/>
      <c r="G89" s="602"/>
      <c r="H89" s="603"/>
      <c r="I89" s="596" t="str">
        <f>_B.2.1_Gesetz</f>
        <v/>
      </c>
      <c r="J89" s="77"/>
      <c r="K89" s="78"/>
      <c r="L89" s="83"/>
      <c r="M89" s="205"/>
      <c r="N89" s="205"/>
      <c r="O89" s="205"/>
      <c r="P89" s="205"/>
      <c r="Q89" s="205"/>
      <c r="R89" s="205"/>
      <c r="S89" s="205"/>
    </row>
    <row r="90" spans="1:19" ht="15.75" customHeight="1" x14ac:dyDescent="0.25">
      <c r="A90" s="23"/>
      <c r="B90" s="23"/>
      <c r="C90" s="23"/>
      <c r="D90" s="88"/>
      <c r="E90" s="604"/>
      <c r="F90" s="605"/>
      <c r="G90" s="605"/>
      <c r="H90" s="606"/>
      <c r="I90" s="597"/>
      <c r="J90" s="89"/>
      <c r="K90" s="90"/>
      <c r="L90" s="83"/>
      <c r="M90" s="205"/>
      <c r="N90" s="205"/>
      <c r="O90" s="205"/>
      <c r="P90" s="205"/>
      <c r="Q90" s="205"/>
      <c r="R90" s="205"/>
      <c r="S90" s="205"/>
    </row>
    <row r="91" spans="1:19" ht="19.5" customHeight="1" x14ac:dyDescent="0.25">
      <c r="A91" s="23"/>
      <c r="B91" s="23"/>
      <c r="C91" s="23"/>
      <c r="D91" s="73" t="s">
        <v>182</v>
      </c>
      <c r="E91" s="74"/>
      <c r="F91" s="74"/>
      <c r="G91" s="74"/>
      <c r="H91" s="19"/>
      <c r="I91" s="104"/>
      <c r="J91" s="89"/>
      <c r="K91" s="90"/>
      <c r="L91" s="83"/>
      <c r="M91" s="205"/>
      <c r="N91" s="205"/>
      <c r="O91" s="205"/>
      <c r="P91" s="205"/>
      <c r="Q91" s="205"/>
      <c r="R91" s="205"/>
      <c r="S91" s="205"/>
    </row>
    <row r="92" spans="1:19" ht="14.25" customHeight="1" x14ac:dyDescent="0.25">
      <c r="A92" s="23"/>
      <c r="B92" s="23"/>
      <c r="C92" s="23"/>
      <c r="D92" s="24" t="s">
        <v>94</v>
      </c>
      <c r="E92" s="586" t="s">
        <v>297</v>
      </c>
      <c r="F92" s="587"/>
      <c r="G92" s="587"/>
      <c r="H92" s="589"/>
      <c r="I92" s="335" t="str">
        <f>_B.2.2_Einbeziehung</f>
        <v/>
      </c>
      <c r="J92" s="80"/>
      <c r="K92" s="81"/>
      <c r="L92" s="83"/>
      <c r="M92" s="205"/>
      <c r="N92" s="205"/>
      <c r="O92" s="205"/>
      <c r="P92" s="205"/>
      <c r="Q92" s="205"/>
      <c r="R92" s="205"/>
      <c r="S92" s="205"/>
    </row>
    <row r="93" spans="1:19" ht="27" customHeight="1" x14ac:dyDescent="0.25">
      <c r="A93" s="23"/>
      <c r="B93" s="23"/>
      <c r="C93" s="23"/>
      <c r="D93" s="24" t="s">
        <v>106</v>
      </c>
      <c r="E93" s="575" t="s">
        <v>279</v>
      </c>
      <c r="F93" s="576"/>
      <c r="G93" s="576"/>
      <c r="H93" s="577"/>
      <c r="I93" s="335" t="str">
        <f>_B.2.3_Beteiligung</f>
        <v/>
      </c>
      <c r="J93" s="31"/>
      <c r="K93" s="69"/>
      <c r="L93" s="83"/>
      <c r="M93" s="205"/>
      <c r="N93" s="205"/>
      <c r="O93" s="205"/>
      <c r="P93" s="205"/>
      <c r="Q93" s="205"/>
      <c r="R93" s="205"/>
      <c r="S93" s="205"/>
    </row>
    <row r="94" spans="1:19" ht="41.25" customHeight="1" x14ac:dyDescent="0.25">
      <c r="A94" s="23"/>
      <c r="B94" s="23"/>
      <c r="C94" s="23"/>
      <c r="D94" s="24" t="s">
        <v>95</v>
      </c>
      <c r="E94" s="575" t="s">
        <v>280</v>
      </c>
      <c r="F94" s="576"/>
      <c r="G94" s="576"/>
      <c r="H94" s="577"/>
      <c r="I94" s="335" t="str">
        <f>_B.2.4_BeiBeteiligungDritter</f>
        <v/>
      </c>
      <c r="J94" s="31"/>
      <c r="K94" s="69"/>
      <c r="L94" s="83"/>
      <c r="M94" s="205"/>
      <c r="N94" s="205"/>
      <c r="O94" s="205"/>
      <c r="P94" s="205"/>
      <c r="Q94" s="205"/>
      <c r="R94" s="205"/>
      <c r="S94" s="205"/>
    </row>
    <row r="95" spans="1:19" ht="17.100000000000001" customHeight="1" x14ac:dyDescent="0.25">
      <c r="A95" s="23"/>
      <c r="B95" s="23"/>
      <c r="C95" s="23"/>
      <c r="D95" s="24" t="s">
        <v>62</v>
      </c>
      <c r="E95" s="575" t="s">
        <v>188</v>
      </c>
      <c r="F95" s="576"/>
      <c r="G95" s="576"/>
      <c r="H95" s="577"/>
      <c r="I95" s="335" t="str">
        <f>_B.2.5_Führungspositionen</f>
        <v/>
      </c>
      <c r="J95" s="31"/>
      <c r="K95" s="69"/>
      <c r="L95" s="83"/>
      <c r="M95" s="205"/>
      <c r="N95" s="205"/>
      <c r="O95" s="205"/>
      <c r="P95" s="205"/>
      <c r="Q95" s="205"/>
      <c r="R95" s="205"/>
      <c r="S95" s="205"/>
    </row>
    <row r="96" spans="1:19" ht="17.100000000000001" customHeight="1" x14ac:dyDescent="0.25">
      <c r="A96" s="23"/>
      <c r="B96" s="23"/>
      <c r="C96" s="23"/>
      <c r="D96" s="25" t="s">
        <v>63</v>
      </c>
      <c r="E96" s="575" t="s">
        <v>69</v>
      </c>
      <c r="F96" s="576"/>
      <c r="G96" s="576"/>
      <c r="H96" s="577"/>
      <c r="I96" s="335" t="str">
        <f>_B.2.6_Frauenförderung</f>
        <v/>
      </c>
      <c r="J96" s="31"/>
      <c r="K96" s="69"/>
      <c r="L96" s="83"/>
      <c r="M96" s="205"/>
      <c r="N96" s="205"/>
      <c r="O96" s="205"/>
      <c r="P96" s="205"/>
      <c r="Q96" s="205"/>
      <c r="R96" s="205"/>
      <c r="S96" s="205"/>
    </row>
    <row r="97" spans="1:19" ht="17.100000000000001" customHeight="1" x14ac:dyDescent="0.25">
      <c r="A97" s="23"/>
      <c r="B97" s="23"/>
      <c r="C97" s="23"/>
      <c r="D97" s="24" t="s">
        <v>64</v>
      </c>
      <c r="E97" s="575" t="s">
        <v>70</v>
      </c>
      <c r="F97" s="576"/>
      <c r="G97" s="576"/>
      <c r="H97" s="577"/>
      <c r="I97" s="335" t="str">
        <f>_B.2.7_Arbeitsplätze_Frauen</f>
        <v/>
      </c>
      <c r="J97" s="31"/>
      <c r="K97" s="69"/>
      <c r="L97" s="83"/>
      <c r="M97" s="205"/>
      <c r="N97" s="205"/>
      <c r="O97" s="205"/>
      <c r="P97" s="205"/>
      <c r="Q97" s="205"/>
      <c r="R97" s="205"/>
      <c r="S97" s="205"/>
    </row>
    <row r="98" spans="1:19" ht="17.100000000000001" customHeight="1" x14ac:dyDescent="0.25">
      <c r="A98" s="23"/>
      <c r="B98" s="23"/>
      <c r="C98" s="23"/>
      <c r="D98" s="24" t="s">
        <v>65</v>
      </c>
      <c r="E98" s="575" t="s">
        <v>71</v>
      </c>
      <c r="F98" s="576"/>
      <c r="G98" s="576"/>
      <c r="H98" s="577"/>
      <c r="I98" s="335" t="str">
        <f>_B.2.8_Arbeitszeitregelungen</f>
        <v/>
      </c>
      <c r="J98" s="31"/>
      <c r="K98" s="69"/>
      <c r="L98" s="83"/>
      <c r="M98" s="205"/>
      <c r="N98" s="205"/>
      <c r="O98" s="205"/>
      <c r="P98" s="205"/>
      <c r="Q98" s="205"/>
      <c r="R98" s="205"/>
      <c r="S98" s="205"/>
    </row>
    <row r="99" spans="1:19" ht="17.100000000000001" customHeight="1" x14ac:dyDescent="0.25">
      <c r="A99" s="23"/>
      <c r="B99" s="23"/>
      <c r="C99" s="23"/>
      <c r="D99" s="24" t="s">
        <v>66</v>
      </c>
      <c r="E99" s="575" t="s">
        <v>263</v>
      </c>
      <c r="F99" s="576"/>
      <c r="G99" s="576"/>
      <c r="H99" s="577"/>
      <c r="I99" s="335" t="str">
        <f>_B.2.9_SpezielleEinrichtungen</f>
        <v/>
      </c>
      <c r="J99" s="31"/>
      <c r="K99" s="69"/>
      <c r="L99" s="83"/>
      <c r="M99" s="205"/>
      <c r="N99" s="205"/>
      <c r="O99" s="205"/>
      <c r="P99" s="205"/>
      <c r="Q99" s="205"/>
      <c r="R99" s="205"/>
      <c r="S99" s="205"/>
    </row>
    <row r="100" spans="1:19" ht="17.100000000000001" customHeight="1" x14ac:dyDescent="0.25">
      <c r="A100" s="23"/>
      <c r="B100" s="23"/>
      <c r="C100" s="23"/>
      <c r="D100" s="24" t="s">
        <v>67</v>
      </c>
      <c r="E100" s="575" t="s">
        <v>189</v>
      </c>
      <c r="F100" s="576"/>
      <c r="G100" s="576"/>
      <c r="H100" s="577"/>
      <c r="I100" s="335" t="str">
        <f>_B.2.10_WeitereMaßnahmen</f>
        <v/>
      </c>
      <c r="J100" s="31"/>
      <c r="K100" s="69"/>
      <c r="L100" s="83"/>
      <c r="M100" s="205"/>
      <c r="N100" s="205"/>
      <c r="O100" s="205"/>
      <c r="P100" s="205"/>
      <c r="Q100" s="205"/>
      <c r="R100" s="205"/>
      <c r="S100" s="205"/>
    </row>
    <row r="101" spans="1:19" ht="6.75" customHeight="1" x14ac:dyDescent="0.25">
      <c r="A101" s="23"/>
      <c r="B101" s="23"/>
      <c r="C101" s="23"/>
      <c r="D101" s="16"/>
      <c r="E101" s="45"/>
      <c r="F101" s="45"/>
      <c r="G101" s="45"/>
      <c r="H101" s="17"/>
      <c r="I101" s="85"/>
      <c r="J101" s="91"/>
      <c r="K101" s="92"/>
      <c r="L101" s="83"/>
      <c r="M101" s="205"/>
      <c r="N101" s="205"/>
      <c r="O101" s="205"/>
      <c r="P101" s="205"/>
      <c r="Q101" s="205"/>
      <c r="R101" s="205"/>
      <c r="S101" s="205"/>
    </row>
    <row r="102" spans="1:19" ht="15.75" customHeight="1" x14ac:dyDescent="0.25">
      <c r="A102" s="23"/>
      <c r="B102" s="23"/>
      <c r="D102" s="122" t="s">
        <v>247</v>
      </c>
      <c r="E102" s="45"/>
      <c r="F102" s="45"/>
      <c r="G102" s="45"/>
      <c r="H102" s="85"/>
      <c r="I102" s="23"/>
      <c r="J102" s="93"/>
      <c r="K102" s="93"/>
      <c r="L102" s="86"/>
      <c r="M102" s="205"/>
      <c r="N102" s="205"/>
      <c r="O102" s="205"/>
      <c r="P102" s="205"/>
      <c r="Q102" s="205"/>
      <c r="R102" s="205"/>
      <c r="S102" s="205"/>
    </row>
    <row r="103" spans="1:19" s="235" customFormat="1" x14ac:dyDescent="0.25">
      <c r="A103" s="62"/>
      <c r="B103" s="62"/>
      <c r="C103" s="62"/>
      <c r="D103" s="62"/>
      <c r="E103" s="62"/>
      <c r="F103" s="62"/>
      <c r="G103" s="62"/>
      <c r="H103" s="63" t="s">
        <v>185</v>
      </c>
      <c r="I103" s="352" t="str">
        <f t="array" ref="I103">IF(I104="Angaben fehlen","",SUM(COUNTIF(I92:I100,"x")))</f>
        <v/>
      </c>
      <c r="J103" s="92"/>
      <c r="K103" s="92"/>
      <c r="L103" s="83"/>
      <c r="M103" s="204"/>
      <c r="N103" s="204"/>
      <c r="O103" s="204"/>
      <c r="P103" s="204"/>
      <c r="Q103" s="204"/>
      <c r="R103" s="204"/>
      <c r="S103" s="204"/>
    </row>
    <row r="104" spans="1:19" s="235" customFormat="1" ht="25.5" customHeight="1" x14ac:dyDescent="0.25">
      <c r="A104" s="62"/>
      <c r="B104" s="62"/>
      <c r="C104" s="62"/>
      <c r="D104" s="62"/>
      <c r="E104" s="62"/>
      <c r="F104" s="62"/>
      <c r="G104" s="62"/>
      <c r="H104" s="94" t="s">
        <v>186</v>
      </c>
      <c r="I104" s="349" t="str">
        <f t="array" ref="I104">IF(I89="","Angaben fehlen",IF(I89="Nein","Negativ",IF(AND(I89="Ja",I93:I100=""),"Neutral","Positiv")))</f>
        <v>Angaben fehlen</v>
      </c>
      <c r="J104" s="95"/>
      <c r="K104" s="95"/>
      <c r="L104" s="237"/>
      <c r="M104" s="204"/>
      <c r="N104" s="204"/>
      <c r="O104" s="204"/>
      <c r="P104" s="204"/>
      <c r="Q104" s="204"/>
      <c r="R104" s="204"/>
      <c r="S104" s="204"/>
    </row>
    <row r="105" spans="1:19" ht="24.75" customHeight="1" x14ac:dyDescent="0.25">
      <c r="A105" s="23"/>
      <c r="B105" s="23"/>
      <c r="C105" s="23"/>
      <c r="D105" s="58"/>
      <c r="E105" s="22"/>
      <c r="F105" s="23"/>
      <c r="G105" s="23"/>
      <c r="H105" s="23"/>
      <c r="I105" s="349" t="str">
        <f>IF(I104="Angaben fehlen","",IF(I104="Negativ","Nicht förderfähig","Förderfähig"))</f>
        <v/>
      </c>
      <c r="J105" s="96"/>
      <c r="K105" s="96"/>
      <c r="L105" s="66"/>
      <c r="M105" s="204"/>
      <c r="N105" s="204"/>
      <c r="O105" s="204"/>
      <c r="P105" s="205"/>
      <c r="Q105" s="205"/>
      <c r="R105" s="205"/>
      <c r="S105" s="205"/>
    </row>
    <row r="106" spans="1:19" x14ac:dyDescent="0.25">
      <c r="L106" s="205"/>
      <c r="M106" s="205"/>
      <c r="N106" s="205"/>
      <c r="O106" s="205"/>
      <c r="P106" s="205"/>
      <c r="Q106" s="205"/>
      <c r="R106" s="205"/>
      <c r="S106" s="205"/>
    </row>
    <row r="107" spans="1:19" x14ac:dyDescent="0.25">
      <c r="A107" s="121" t="s">
        <v>258</v>
      </c>
      <c r="B107" s="104"/>
      <c r="C107" s="104"/>
      <c r="D107" s="105"/>
      <c r="E107" s="105"/>
      <c r="F107" s="104"/>
      <c r="G107" s="104"/>
      <c r="H107" s="104"/>
      <c r="I107" s="106"/>
      <c r="J107" s="18"/>
      <c r="K107" s="18"/>
      <c r="L107" s="67"/>
      <c r="M107" s="205"/>
      <c r="N107" s="205"/>
      <c r="O107" s="205"/>
      <c r="P107" s="205"/>
      <c r="Q107" s="205"/>
      <c r="R107" s="205"/>
      <c r="S107" s="205"/>
    </row>
    <row r="108" spans="1:19" ht="6.75" customHeight="1" x14ac:dyDescent="0.25">
      <c r="A108" s="107"/>
      <c r="B108" s="18"/>
      <c r="C108" s="18"/>
      <c r="D108" s="108"/>
      <c r="E108" s="108"/>
      <c r="F108" s="18"/>
      <c r="G108" s="18"/>
      <c r="H108" s="18"/>
      <c r="I108" s="109"/>
      <c r="J108" s="18"/>
      <c r="K108" s="18"/>
      <c r="L108" s="67"/>
      <c r="M108" s="205"/>
      <c r="N108" s="205"/>
      <c r="O108" s="205"/>
      <c r="P108" s="205"/>
      <c r="Q108" s="205"/>
      <c r="R108" s="205"/>
      <c r="S108" s="205"/>
    </row>
    <row r="109" spans="1:19" ht="26.25" customHeight="1" x14ac:dyDescent="0.25">
      <c r="A109" s="107"/>
      <c r="B109" s="18"/>
      <c r="C109" s="18"/>
      <c r="D109" s="110" t="s">
        <v>259</v>
      </c>
      <c r="E109" s="111"/>
      <c r="F109" s="112"/>
      <c r="G109" s="112"/>
      <c r="H109" s="18"/>
      <c r="I109" s="349" t="str">
        <f>I64</f>
        <v>Angaben fehlen</v>
      </c>
      <c r="J109" s="18"/>
      <c r="K109" s="18"/>
      <c r="L109" s="67"/>
      <c r="M109" s="205"/>
      <c r="N109" s="205"/>
      <c r="O109" s="205"/>
      <c r="P109" s="205"/>
      <c r="Q109" s="205"/>
      <c r="R109" s="205"/>
      <c r="S109" s="205"/>
    </row>
    <row r="110" spans="1:19" ht="27.75" customHeight="1" x14ac:dyDescent="0.25">
      <c r="A110" s="107"/>
      <c r="B110" s="18"/>
      <c r="C110" s="18"/>
      <c r="D110" s="592" t="s">
        <v>260</v>
      </c>
      <c r="E110" s="592"/>
      <c r="F110" s="592"/>
      <c r="G110" s="592"/>
      <c r="H110" s="592"/>
      <c r="I110" s="349" t="str">
        <f>I82</f>
        <v>Angaben fehlen</v>
      </c>
      <c r="J110" s="18"/>
      <c r="K110" s="18"/>
      <c r="L110" s="67"/>
      <c r="M110" s="205"/>
      <c r="N110" s="205"/>
      <c r="O110" s="205"/>
      <c r="P110" s="205"/>
      <c r="Q110" s="205"/>
      <c r="R110" s="205"/>
      <c r="S110" s="205"/>
    </row>
    <row r="111" spans="1:19" ht="24.75" customHeight="1" x14ac:dyDescent="0.25">
      <c r="A111" s="107"/>
      <c r="B111" s="18"/>
      <c r="C111" s="18"/>
      <c r="D111" s="592" t="s">
        <v>261</v>
      </c>
      <c r="E111" s="592"/>
      <c r="F111" s="592"/>
      <c r="G111" s="592"/>
      <c r="H111" s="592"/>
      <c r="I111" s="349" t="str">
        <f>I104</f>
        <v>Angaben fehlen</v>
      </c>
      <c r="J111" s="18"/>
      <c r="K111" s="18"/>
      <c r="L111" s="67"/>
      <c r="M111" s="205"/>
      <c r="N111" s="205"/>
      <c r="O111" s="205"/>
      <c r="P111" s="205"/>
      <c r="Q111" s="205"/>
      <c r="R111" s="205"/>
      <c r="S111" s="205"/>
    </row>
    <row r="112" spans="1:19" ht="31.5" customHeight="1" x14ac:dyDescent="0.25">
      <c r="A112" s="107"/>
      <c r="B112" s="18"/>
      <c r="C112" s="18"/>
      <c r="D112" s="110"/>
      <c r="E112" s="108"/>
      <c r="F112" s="112"/>
      <c r="G112" s="112"/>
      <c r="H112" s="113" t="s">
        <v>257</v>
      </c>
      <c r="I112" s="353" t="str">
        <f>IF(OR(I109="Angaben fehlen",I110="Angaben fehlen",I111="Angaben fehlen"),"",IF(AND(I109="Positiv",OR(AND(I110="Neutral",I111="Positiv"),AND(I110="Positiv",I111="Neutral"),AND(I110="Neutral",I111="Neutral"),AND(I110="Positiv",I111="Positiv"))),"Förderfähig","Nicht förderfähig"))</f>
        <v/>
      </c>
      <c r="J112" s="18"/>
      <c r="K112" s="18"/>
      <c r="L112" s="67"/>
      <c r="M112" s="205"/>
      <c r="N112" s="205"/>
      <c r="O112" s="205"/>
      <c r="P112" s="205"/>
      <c r="Q112" s="205"/>
      <c r="R112" s="205"/>
      <c r="S112" s="205"/>
    </row>
    <row r="113" spans="1:19" ht="4.5" customHeight="1" x14ac:dyDescent="0.25">
      <c r="A113" s="114"/>
      <c r="B113" s="115"/>
      <c r="C113" s="115"/>
      <c r="D113" s="116"/>
      <c r="E113" s="117"/>
      <c r="F113" s="118"/>
      <c r="G113" s="118"/>
      <c r="H113" s="119"/>
      <c r="I113" s="120"/>
      <c r="J113" s="18"/>
      <c r="K113" s="18"/>
      <c r="L113" s="67"/>
      <c r="M113" s="205"/>
      <c r="N113" s="205"/>
      <c r="O113" s="205"/>
      <c r="P113" s="205"/>
      <c r="Q113" s="205"/>
      <c r="R113" s="205"/>
      <c r="S113" s="205"/>
    </row>
    <row r="114" spans="1:19" ht="13.5" customHeight="1" x14ac:dyDescent="0.25">
      <c r="J114" s="11"/>
      <c r="K114" s="11"/>
      <c r="L114" s="205"/>
      <c r="M114" s="205"/>
      <c r="N114" s="205"/>
      <c r="O114" s="205"/>
      <c r="P114" s="205"/>
      <c r="Q114" s="205"/>
      <c r="R114" s="205"/>
      <c r="S114" s="205"/>
    </row>
    <row r="115" spans="1:19" ht="12.75" hidden="1" x14ac:dyDescent="0.2">
      <c r="A115" s="238" t="s">
        <v>190</v>
      </c>
      <c r="B115" s="239"/>
      <c r="C115" s="239"/>
      <c r="D115" s="239"/>
      <c r="E115" s="240"/>
      <c r="F115" s="240"/>
      <c r="G115" s="240"/>
      <c r="H115" s="240"/>
      <c r="I115" s="240"/>
      <c r="J115" s="240"/>
      <c r="K115" s="241"/>
      <c r="L115" s="67"/>
      <c r="M115" s="205"/>
      <c r="N115" s="205"/>
      <c r="O115" s="205"/>
      <c r="P115" s="205"/>
      <c r="Q115" s="205"/>
      <c r="R115" s="205"/>
      <c r="S115" s="205"/>
    </row>
    <row r="116" spans="1:19" ht="30" hidden="1" customHeight="1" x14ac:dyDescent="0.2">
      <c r="A116" s="593" t="s">
        <v>191</v>
      </c>
      <c r="B116" s="594"/>
      <c r="C116" s="594"/>
      <c r="D116" s="594"/>
      <c r="E116" s="594"/>
      <c r="F116" s="594"/>
      <c r="G116" s="594"/>
      <c r="H116" s="594"/>
      <c r="I116" s="594"/>
      <c r="J116" s="594"/>
      <c r="K116" s="242"/>
      <c r="L116" s="315"/>
      <c r="M116" s="205"/>
      <c r="N116" s="205"/>
      <c r="O116" s="205"/>
      <c r="P116" s="205"/>
      <c r="Q116" s="205"/>
      <c r="R116" s="205"/>
      <c r="S116" s="205"/>
    </row>
    <row r="117" spans="1:19" ht="12.75" hidden="1" x14ac:dyDescent="0.2">
      <c r="A117" s="243" t="s">
        <v>192</v>
      </c>
      <c r="B117" s="244"/>
      <c r="C117" s="244"/>
      <c r="D117" s="244"/>
      <c r="E117" s="67"/>
      <c r="F117" s="67"/>
      <c r="G117" s="67"/>
      <c r="H117" s="67"/>
      <c r="I117" s="67"/>
      <c r="J117" s="67"/>
      <c r="K117" s="245"/>
      <c r="L117" s="67"/>
      <c r="M117" s="205"/>
      <c r="N117" s="205"/>
      <c r="O117" s="205"/>
      <c r="P117" s="205"/>
      <c r="Q117" s="205"/>
      <c r="R117" s="205"/>
      <c r="S117" s="205"/>
    </row>
    <row r="118" spans="1:19" ht="12.75" hidden="1" x14ac:dyDescent="0.2">
      <c r="A118" s="243"/>
      <c r="B118" s="67"/>
      <c r="C118" s="67"/>
      <c r="D118" s="244"/>
      <c r="E118" s="244"/>
      <c r="F118" s="246"/>
      <c r="G118" s="246"/>
      <c r="H118" s="67"/>
      <c r="I118" s="67"/>
      <c r="J118" s="67"/>
      <c r="K118" s="245"/>
      <c r="L118" s="67"/>
      <c r="M118" s="205"/>
      <c r="N118" s="205"/>
      <c r="O118" s="205"/>
      <c r="P118" s="205"/>
      <c r="Q118" s="205"/>
      <c r="R118" s="205"/>
      <c r="S118" s="205"/>
    </row>
    <row r="119" spans="1:19" ht="12.75" hidden="1" x14ac:dyDescent="0.2">
      <c r="A119" s="243"/>
      <c r="B119" s="67"/>
      <c r="C119" s="67"/>
      <c r="D119" s="244"/>
      <c r="E119" s="244"/>
      <c r="F119" s="67"/>
      <c r="G119" s="67"/>
      <c r="H119" s="67"/>
      <c r="I119" s="67"/>
      <c r="J119" s="67"/>
      <c r="K119" s="245"/>
      <c r="L119" s="67"/>
      <c r="M119" s="205"/>
      <c r="N119" s="205"/>
      <c r="O119" s="205"/>
      <c r="P119" s="205"/>
      <c r="Q119" s="205"/>
      <c r="R119" s="205"/>
      <c r="S119" s="205"/>
    </row>
    <row r="120" spans="1:19" ht="12.75" hidden="1" x14ac:dyDescent="0.2">
      <c r="A120" s="243"/>
      <c r="B120" s="67"/>
      <c r="C120" s="67"/>
      <c r="D120" s="244"/>
      <c r="E120" s="244"/>
      <c r="F120" s="67"/>
      <c r="G120" s="67"/>
      <c r="H120" s="67"/>
      <c r="I120" s="67"/>
      <c r="J120" s="67"/>
      <c r="K120" s="245"/>
      <c r="L120" s="67"/>
      <c r="M120" s="205"/>
      <c r="N120" s="205"/>
      <c r="O120" s="205"/>
      <c r="P120" s="205"/>
      <c r="Q120" s="205"/>
      <c r="R120" s="205"/>
      <c r="S120" s="205"/>
    </row>
    <row r="121" spans="1:19" ht="12.75" hidden="1" x14ac:dyDescent="0.2">
      <c r="A121" s="247"/>
      <c r="B121" s="595"/>
      <c r="C121" s="595"/>
      <c r="D121" s="595"/>
      <c r="E121" s="244"/>
      <c r="F121" s="67"/>
      <c r="G121" s="67"/>
      <c r="H121" s="67"/>
      <c r="I121" s="67"/>
      <c r="J121" s="67"/>
      <c r="K121" s="245"/>
      <c r="L121" s="67"/>
      <c r="M121" s="205"/>
      <c r="N121" s="205"/>
      <c r="O121" s="205"/>
      <c r="P121" s="205"/>
      <c r="Q121" s="205"/>
      <c r="R121" s="205"/>
      <c r="S121" s="205"/>
    </row>
    <row r="122" spans="1:19" ht="25.5" hidden="1" customHeight="1" x14ac:dyDescent="0.2">
      <c r="A122" s="247"/>
      <c r="B122" s="591" t="s">
        <v>72</v>
      </c>
      <c r="C122" s="591"/>
      <c r="D122" s="591"/>
      <c r="E122" s="248"/>
      <c r="F122" s="249" t="s">
        <v>193</v>
      </c>
      <c r="G122" s="329"/>
      <c r="H122" s="250"/>
      <c r="I122" s="250"/>
      <c r="J122" s="250"/>
      <c r="K122" s="251"/>
      <c r="L122" s="67"/>
      <c r="M122" s="205"/>
      <c r="N122" s="205"/>
      <c r="O122" s="205"/>
      <c r="P122" s="205"/>
      <c r="Q122" s="205"/>
      <c r="R122" s="205"/>
      <c r="S122" s="205"/>
    </row>
    <row r="123" spans="1:19" x14ac:dyDescent="0.25">
      <c r="A123" s="11"/>
      <c r="B123" s="252"/>
      <c r="C123" s="252"/>
      <c r="D123" s="253"/>
      <c r="E123" s="254"/>
      <c r="F123" s="252"/>
      <c r="G123" s="252"/>
      <c r="H123" s="11"/>
      <c r="I123" s="11"/>
      <c r="J123" s="205"/>
      <c r="K123" s="205"/>
    </row>
    <row r="124" spans="1:19" x14ac:dyDescent="0.25">
      <c r="B124" s="255"/>
      <c r="C124" s="255"/>
      <c r="D124" s="256"/>
      <c r="F124" s="255"/>
      <c r="G124" s="255"/>
    </row>
  </sheetData>
  <sheetProtection password="8333" sheet="1" objects="1" scenarios="1" formatRows="0"/>
  <mergeCells count="64">
    <mergeCell ref="A12:I12"/>
    <mergeCell ref="A13:I13"/>
    <mergeCell ref="A15:A17"/>
    <mergeCell ref="D15:I15"/>
    <mergeCell ref="D17:I17"/>
    <mergeCell ref="F22:I22"/>
    <mergeCell ref="F25:I25"/>
    <mergeCell ref="J27:K27"/>
    <mergeCell ref="J28:K28"/>
    <mergeCell ref="C31:C43"/>
    <mergeCell ref="I31:I32"/>
    <mergeCell ref="D33:D34"/>
    <mergeCell ref="E33:E34"/>
    <mergeCell ref="E37:E38"/>
    <mergeCell ref="I37:I39"/>
    <mergeCell ref="I40:I43"/>
    <mergeCell ref="J46:K46"/>
    <mergeCell ref="C49:C56"/>
    <mergeCell ref="D50:D51"/>
    <mergeCell ref="E50:E51"/>
    <mergeCell ref="E54:E56"/>
    <mergeCell ref="I54:I56"/>
    <mergeCell ref="F47:G47"/>
    <mergeCell ref="F48:G48"/>
    <mergeCell ref="F49:G49"/>
    <mergeCell ref="F50:G50"/>
    <mergeCell ref="F51:G51"/>
    <mergeCell ref="F52:G52"/>
    <mergeCell ref="F53:G53"/>
    <mergeCell ref="F54:G54"/>
    <mergeCell ref="F55:G55"/>
    <mergeCell ref="I89:I90"/>
    <mergeCell ref="J86:K86"/>
    <mergeCell ref="F59:H59"/>
    <mergeCell ref="J68:K68"/>
    <mergeCell ref="I71:I72"/>
    <mergeCell ref="E75:H75"/>
    <mergeCell ref="E76:H76"/>
    <mergeCell ref="E77:H77"/>
    <mergeCell ref="E78:H78"/>
    <mergeCell ref="E87:H87"/>
    <mergeCell ref="E88:H88"/>
    <mergeCell ref="E89:H90"/>
    <mergeCell ref="B122:D122"/>
    <mergeCell ref="D110:H110"/>
    <mergeCell ref="D111:H111"/>
    <mergeCell ref="A116:J116"/>
    <mergeCell ref="B121:D121"/>
    <mergeCell ref="F20:G20"/>
    <mergeCell ref="E100:H100"/>
    <mergeCell ref="E95:H95"/>
    <mergeCell ref="E96:H96"/>
    <mergeCell ref="E97:H97"/>
    <mergeCell ref="E98:H98"/>
    <mergeCell ref="E99:H99"/>
    <mergeCell ref="F56:G56"/>
    <mergeCell ref="E69:H69"/>
    <mergeCell ref="E70:H70"/>
    <mergeCell ref="E71:H72"/>
    <mergeCell ref="E74:H74"/>
    <mergeCell ref="E93:H93"/>
    <mergeCell ref="E94:H94"/>
    <mergeCell ref="E92:H92"/>
    <mergeCell ref="F44:H44"/>
  </mergeCells>
  <conditionalFormatting sqref="I66">
    <cfRule type="cellIs" dxfId="28" priority="32" stopIfTrue="1" operator="equal">
      <formula>"Nicht förderfähig"</formula>
    </cfRule>
    <cfRule type="cellIs" dxfId="27" priority="33" stopIfTrue="1" operator="equal">
      <formula>"Förderfähig"</formula>
    </cfRule>
  </conditionalFormatting>
  <conditionalFormatting sqref="I64">
    <cfRule type="cellIs" dxfId="26" priority="30" stopIfTrue="1" operator="equal">
      <formula>"Positiv"</formula>
    </cfRule>
    <cfRule type="cellIs" dxfId="25" priority="31" stopIfTrue="1" operator="notEqual">
      <formula>"Positiv"</formula>
    </cfRule>
  </conditionalFormatting>
  <conditionalFormatting sqref="I105">
    <cfRule type="cellIs" dxfId="24" priority="28" stopIfTrue="1" operator="equal">
      <formula>"Nicht förderfähig"</formula>
    </cfRule>
    <cfRule type="cellIs" dxfId="23" priority="29" stopIfTrue="1" operator="equal">
      <formula>"Förderfähig"</formula>
    </cfRule>
  </conditionalFormatting>
  <conditionalFormatting sqref="I104">
    <cfRule type="cellIs" dxfId="22" priority="17" stopIfTrue="1" operator="equal">
      <formula>"Neutral"</formula>
    </cfRule>
    <cfRule type="cellIs" dxfId="21" priority="26" stopIfTrue="1" operator="equal">
      <formula>"Positiv"</formula>
    </cfRule>
    <cfRule type="cellIs" dxfId="20" priority="27" stopIfTrue="1" operator="notEqual">
      <formula>"Positiv"</formula>
    </cfRule>
  </conditionalFormatting>
  <conditionalFormatting sqref="I83:I85">
    <cfRule type="cellIs" dxfId="19" priority="24" stopIfTrue="1" operator="equal">
      <formula>"Nicht förderfähig"</formula>
    </cfRule>
    <cfRule type="cellIs" dxfId="18" priority="25" stopIfTrue="1" operator="equal">
      <formula>"Förderfähig"</formula>
    </cfRule>
  </conditionalFormatting>
  <conditionalFormatting sqref="I65">
    <cfRule type="cellIs" dxfId="17" priority="22" stopIfTrue="1" operator="equal">
      <formula>"Nicht förderfähig"</formula>
    </cfRule>
    <cfRule type="cellIs" dxfId="16" priority="23" stopIfTrue="1" operator="equal">
      <formula>"Förderfähig"</formula>
    </cfRule>
  </conditionalFormatting>
  <conditionalFormatting sqref="I112:I113">
    <cfRule type="cellIs" dxfId="15" priority="20" stopIfTrue="1" operator="equal">
      <formula>"nicht förderfähig"</formula>
    </cfRule>
    <cfRule type="cellIs" dxfId="14" priority="21" stopIfTrue="1" operator="equal">
      <formula>"förderfähig"</formula>
    </cfRule>
  </conditionalFormatting>
  <conditionalFormatting sqref="I109">
    <cfRule type="cellIs" dxfId="13" priority="18" stopIfTrue="1" operator="equal">
      <formula>"Positiv"</formula>
    </cfRule>
    <cfRule type="cellIs" dxfId="12" priority="19" stopIfTrue="1" operator="notEqual">
      <formula>"Positiv"</formula>
    </cfRule>
  </conditionalFormatting>
  <conditionalFormatting sqref="I82">
    <cfRule type="cellIs" dxfId="11" priority="14" stopIfTrue="1" operator="equal">
      <formula>"Neutral"</formula>
    </cfRule>
    <cfRule type="cellIs" dxfId="10" priority="15" stopIfTrue="1" operator="equal">
      <formula>"Positiv"</formula>
    </cfRule>
    <cfRule type="cellIs" dxfId="9" priority="16" stopIfTrue="1" operator="notEqual">
      <formula>"Positiv"</formula>
    </cfRule>
  </conditionalFormatting>
  <conditionalFormatting sqref="I110">
    <cfRule type="cellIs" dxfId="8" priority="11" stopIfTrue="1" operator="equal">
      <formula>"Neutral"</formula>
    </cfRule>
    <cfRule type="cellIs" dxfId="7" priority="12" stopIfTrue="1" operator="equal">
      <formula>"Positiv"</formula>
    </cfRule>
    <cfRule type="cellIs" dxfId="6" priority="13" stopIfTrue="1" operator="notEqual">
      <formula>"Positiv"</formula>
    </cfRule>
  </conditionalFormatting>
  <conditionalFormatting sqref="I111">
    <cfRule type="cellIs" dxfId="5" priority="8" stopIfTrue="1" operator="equal">
      <formula>"Neutral"</formula>
    </cfRule>
    <cfRule type="cellIs" dxfId="4" priority="9" stopIfTrue="1" operator="equal">
      <formula>"Positiv"</formula>
    </cfRule>
    <cfRule type="cellIs" dxfId="3" priority="10" stopIfTrue="1" operator="notEqual">
      <formula>"Positiv"</formula>
    </cfRule>
  </conditionalFormatting>
  <conditionalFormatting sqref="I71:I72">
    <cfRule type="cellIs" dxfId="2" priority="3" operator="equal">
      <formula>"Nein"</formula>
    </cfRule>
  </conditionalFormatting>
  <conditionalFormatting sqref="I89:I90">
    <cfRule type="cellIs" dxfId="1" priority="2" operator="equal">
      <formula>"Nein"</formula>
    </cfRule>
  </conditionalFormatting>
  <conditionalFormatting sqref="I54:I56">
    <cfRule type="cellIs" dxfId="0" priority="1" operator="equal">
      <formula>"Bitte korrigieren: Unzulässige Kombination von Angaben."</formula>
    </cfRule>
  </conditionalFormatting>
  <dataValidations disablePrompts="1" count="23">
    <dataValidation type="list" allowBlank="1" showInputMessage="1" showErrorMessage="1" sqref="WVP983088 WLT983088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formula1>$N$43:$P$43</formula1>
    </dataValidation>
    <dataValidation type="list" allowBlank="1" showInputMessage="1" showErrorMessage="1" sqref="WVP983093 WBX983093 WLT983093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formula1>$N$50:$Q$50</formula1>
    </dataValidation>
    <dataValidation type="list" allowBlank="1" showInputMessage="1" showErrorMessage="1" sqref="WVP983095 WLT98309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formula1>$O$52:$P$52</formula1>
    </dataValidation>
    <dataValidation type="list" allowBlank="1" showInputMessage="1" showErrorMessage="1" sqref="JE73 WVQ983115 WLU983115 WBY983115 VSC983115 VIG983115 UYK983115 UOO983115 UES983115 TUW983115 TLA983115 TBE983115 SRI983115 SHM983115 RXQ983115 RNU983115 RDY983115 QUC983115 QKG983115 QAK983115 PQO983115 PGS983115 OWW983115 ONA983115 ODE983115 NTI983115 NJM983115 MZQ983115 MPU983115 MFY983115 LWC983115 LMG983115 LCK983115 KSO983115 KIS983115 JYW983115 JPA983115 JFE983115 IVI983115 ILM983115 IBQ983115 HRU983115 HHY983115 GYC983115 GOG983115 GEK983115 FUO983115 FKS983115 FAW983115 ERA983115 EHE983115 DXI983115 DNM983115 DDQ983115 CTU983115 CJY983115 CAC983115 BQG983115 BGK983115 AWO983115 AMS983115 ACW983115 TA983115 JE983115 I983115 WVQ917579 WLU917579 WBY917579 VSC917579 VIG917579 UYK917579 UOO917579 UES917579 TUW917579 TLA917579 TBE917579 SRI917579 SHM917579 RXQ917579 RNU917579 RDY917579 QUC917579 QKG917579 QAK917579 PQO917579 PGS917579 OWW917579 ONA917579 ODE917579 NTI917579 NJM917579 MZQ917579 MPU917579 MFY917579 LWC917579 LMG917579 LCK917579 KSO917579 KIS917579 JYW917579 JPA917579 JFE917579 IVI917579 ILM917579 IBQ917579 HRU917579 HHY917579 GYC917579 GOG917579 GEK917579 FUO917579 FKS917579 FAW917579 ERA917579 EHE917579 DXI917579 DNM917579 DDQ917579 CTU917579 CJY917579 CAC917579 BQG917579 BGK917579 AWO917579 AMS917579 ACW917579 TA917579 JE917579 I917579 WVQ852043 WLU852043 WBY852043 VSC852043 VIG852043 UYK852043 UOO852043 UES852043 TUW852043 TLA852043 TBE852043 SRI852043 SHM852043 RXQ852043 RNU852043 RDY852043 QUC852043 QKG852043 QAK852043 PQO852043 PGS852043 OWW852043 ONA852043 ODE852043 NTI852043 NJM852043 MZQ852043 MPU852043 MFY852043 LWC852043 LMG852043 LCK852043 KSO852043 KIS852043 JYW852043 JPA852043 JFE852043 IVI852043 ILM852043 IBQ852043 HRU852043 HHY852043 GYC852043 GOG852043 GEK852043 FUO852043 FKS852043 FAW852043 ERA852043 EHE852043 DXI852043 DNM852043 DDQ852043 CTU852043 CJY852043 CAC852043 BQG852043 BGK852043 AWO852043 AMS852043 ACW852043 TA852043 JE852043 I852043 WVQ786507 WLU786507 WBY786507 VSC786507 VIG786507 UYK786507 UOO786507 UES786507 TUW786507 TLA786507 TBE786507 SRI786507 SHM786507 RXQ786507 RNU786507 RDY786507 QUC786507 QKG786507 QAK786507 PQO786507 PGS786507 OWW786507 ONA786507 ODE786507 NTI786507 NJM786507 MZQ786507 MPU786507 MFY786507 LWC786507 LMG786507 LCK786507 KSO786507 KIS786507 JYW786507 JPA786507 JFE786507 IVI786507 ILM786507 IBQ786507 HRU786507 HHY786507 GYC786507 GOG786507 GEK786507 FUO786507 FKS786507 FAW786507 ERA786507 EHE786507 DXI786507 DNM786507 DDQ786507 CTU786507 CJY786507 CAC786507 BQG786507 BGK786507 AWO786507 AMS786507 ACW786507 TA786507 JE786507 I786507 WVQ720971 WLU720971 WBY720971 VSC720971 VIG720971 UYK720971 UOO720971 UES720971 TUW720971 TLA720971 TBE720971 SRI720971 SHM720971 RXQ720971 RNU720971 RDY720971 QUC720971 QKG720971 QAK720971 PQO720971 PGS720971 OWW720971 ONA720971 ODE720971 NTI720971 NJM720971 MZQ720971 MPU720971 MFY720971 LWC720971 LMG720971 LCK720971 KSO720971 KIS720971 JYW720971 JPA720971 JFE720971 IVI720971 ILM720971 IBQ720971 HRU720971 HHY720971 GYC720971 GOG720971 GEK720971 FUO720971 FKS720971 FAW720971 ERA720971 EHE720971 DXI720971 DNM720971 DDQ720971 CTU720971 CJY720971 CAC720971 BQG720971 BGK720971 AWO720971 AMS720971 ACW720971 TA720971 JE720971 I720971 WVQ655435 WLU655435 WBY655435 VSC655435 VIG655435 UYK655435 UOO655435 UES655435 TUW655435 TLA655435 TBE655435 SRI655435 SHM655435 RXQ655435 RNU655435 RDY655435 QUC655435 QKG655435 QAK655435 PQO655435 PGS655435 OWW655435 ONA655435 ODE655435 NTI655435 NJM655435 MZQ655435 MPU655435 MFY655435 LWC655435 LMG655435 LCK655435 KSO655435 KIS655435 JYW655435 JPA655435 JFE655435 IVI655435 ILM655435 IBQ655435 HRU655435 HHY655435 GYC655435 GOG655435 GEK655435 FUO655435 FKS655435 FAW655435 ERA655435 EHE655435 DXI655435 DNM655435 DDQ655435 CTU655435 CJY655435 CAC655435 BQG655435 BGK655435 AWO655435 AMS655435 ACW655435 TA655435 JE655435 I655435 WVQ589899 WLU589899 WBY589899 VSC589899 VIG589899 UYK589899 UOO589899 UES589899 TUW589899 TLA589899 TBE589899 SRI589899 SHM589899 RXQ589899 RNU589899 RDY589899 QUC589899 QKG589899 QAK589899 PQO589899 PGS589899 OWW589899 ONA589899 ODE589899 NTI589899 NJM589899 MZQ589899 MPU589899 MFY589899 LWC589899 LMG589899 LCK589899 KSO589899 KIS589899 JYW589899 JPA589899 JFE589899 IVI589899 ILM589899 IBQ589899 HRU589899 HHY589899 GYC589899 GOG589899 GEK589899 FUO589899 FKS589899 FAW589899 ERA589899 EHE589899 DXI589899 DNM589899 DDQ589899 CTU589899 CJY589899 CAC589899 BQG589899 BGK589899 AWO589899 AMS589899 ACW589899 TA589899 JE589899 I589899 WVQ524363 WLU524363 WBY524363 VSC524363 VIG524363 UYK524363 UOO524363 UES524363 TUW524363 TLA524363 TBE524363 SRI524363 SHM524363 RXQ524363 RNU524363 RDY524363 QUC524363 QKG524363 QAK524363 PQO524363 PGS524363 OWW524363 ONA524363 ODE524363 NTI524363 NJM524363 MZQ524363 MPU524363 MFY524363 LWC524363 LMG524363 LCK524363 KSO524363 KIS524363 JYW524363 JPA524363 JFE524363 IVI524363 ILM524363 IBQ524363 HRU524363 HHY524363 GYC524363 GOG524363 GEK524363 FUO524363 FKS524363 FAW524363 ERA524363 EHE524363 DXI524363 DNM524363 DDQ524363 CTU524363 CJY524363 CAC524363 BQG524363 BGK524363 AWO524363 AMS524363 ACW524363 TA524363 JE524363 I524363 WVQ458827 WLU458827 WBY458827 VSC458827 VIG458827 UYK458827 UOO458827 UES458827 TUW458827 TLA458827 TBE458827 SRI458827 SHM458827 RXQ458827 RNU458827 RDY458827 QUC458827 QKG458827 QAK458827 PQO458827 PGS458827 OWW458827 ONA458827 ODE458827 NTI458827 NJM458827 MZQ458827 MPU458827 MFY458827 LWC458827 LMG458827 LCK458827 KSO458827 KIS458827 JYW458827 JPA458827 JFE458827 IVI458827 ILM458827 IBQ458827 HRU458827 HHY458827 GYC458827 GOG458827 GEK458827 FUO458827 FKS458827 FAW458827 ERA458827 EHE458827 DXI458827 DNM458827 DDQ458827 CTU458827 CJY458827 CAC458827 BQG458827 BGK458827 AWO458827 AMS458827 ACW458827 TA458827 JE458827 I458827 WVQ393291 WLU393291 WBY393291 VSC393291 VIG393291 UYK393291 UOO393291 UES393291 TUW393291 TLA393291 TBE393291 SRI393291 SHM393291 RXQ393291 RNU393291 RDY393291 QUC393291 QKG393291 QAK393291 PQO393291 PGS393291 OWW393291 ONA393291 ODE393291 NTI393291 NJM393291 MZQ393291 MPU393291 MFY393291 LWC393291 LMG393291 LCK393291 KSO393291 KIS393291 JYW393291 JPA393291 JFE393291 IVI393291 ILM393291 IBQ393291 HRU393291 HHY393291 GYC393291 GOG393291 GEK393291 FUO393291 FKS393291 FAW393291 ERA393291 EHE393291 DXI393291 DNM393291 DDQ393291 CTU393291 CJY393291 CAC393291 BQG393291 BGK393291 AWO393291 AMS393291 ACW393291 TA393291 JE393291 I393291 WVQ327755 WLU327755 WBY327755 VSC327755 VIG327755 UYK327755 UOO327755 UES327755 TUW327755 TLA327755 TBE327755 SRI327755 SHM327755 RXQ327755 RNU327755 RDY327755 QUC327755 QKG327755 QAK327755 PQO327755 PGS327755 OWW327755 ONA327755 ODE327755 NTI327755 NJM327755 MZQ327755 MPU327755 MFY327755 LWC327755 LMG327755 LCK327755 KSO327755 KIS327755 JYW327755 JPA327755 JFE327755 IVI327755 ILM327755 IBQ327755 HRU327755 HHY327755 GYC327755 GOG327755 GEK327755 FUO327755 FKS327755 FAW327755 ERA327755 EHE327755 DXI327755 DNM327755 DDQ327755 CTU327755 CJY327755 CAC327755 BQG327755 BGK327755 AWO327755 AMS327755 ACW327755 TA327755 JE327755 I327755 WVQ262219 WLU262219 WBY262219 VSC262219 VIG262219 UYK262219 UOO262219 UES262219 TUW262219 TLA262219 TBE262219 SRI262219 SHM262219 RXQ262219 RNU262219 RDY262219 QUC262219 QKG262219 QAK262219 PQO262219 PGS262219 OWW262219 ONA262219 ODE262219 NTI262219 NJM262219 MZQ262219 MPU262219 MFY262219 LWC262219 LMG262219 LCK262219 KSO262219 KIS262219 JYW262219 JPA262219 JFE262219 IVI262219 ILM262219 IBQ262219 HRU262219 HHY262219 GYC262219 GOG262219 GEK262219 FUO262219 FKS262219 FAW262219 ERA262219 EHE262219 DXI262219 DNM262219 DDQ262219 CTU262219 CJY262219 CAC262219 BQG262219 BGK262219 AWO262219 AMS262219 ACW262219 TA262219 JE262219 I262219 WVQ196683 WLU196683 WBY196683 VSC196683 VIG196683 UYK196683 UOO196683 UES196683 TUW196683 TLA196683 TBE196683 SRI196683 SHM196683 RXQ196683 RNU196683 RDY196683 QUC196683 QKG196683 QAK196683 PQO196683 PGS196683 OWW196683 ONA196683 ODE196683 NTI196683 NJM196683 MZQ196683 MPU196683 MFY196683 LWC196683 LMG196683 LCK196683 KSO196683 KIS196683 JYW196683 JPA196683 JFE196683 IVI196683 ILM196683 IBQ196683 HRU196683 HHY196683 GYC196683 GOG196683 GEK196683 FUO196683 FKS196683 FAW196683 ERA196683 EHE196683 DXI196683 DNM196683 DDQ196683 CTU196683 CJY196683 CAC196683 BQG196683 BGK196683 AWO196683 AMS196683 ACW196683 TA196683 JE196683 I196683 WVQ131147 WLU131147 WBY131147 VSC131147 VIG131147 UYK131147 UOO131147 UES131147 TUW131147 TLA131147 TBE131147 SRI131147 SHM131147 RXQ131147 RNU131147 RDY131147 QUC131147 QKG131147 QAK131147 PQO131147 PGS131147 OWW131147 ONA131147 ODE131147 NTI131147 NJM131147 MZQ131147 MPU131147 MFY131147 LWC131147 LMG131147 LCK131147 KSO131147 KIS131147 JYW131147 JPA131147 JFE131147 IVI131147 ILM131147 IBQ131147 HRU131147 HHY131147 GYC131147 GOG131147 GEK131147 FUO131147 FKS131147 FAW131147 ERA131147 EHE131147 DXI131147 DNM131147 DDQ131147 CTU131147 CJY131147 CAC131147 BQG131147 BGK131147 AWO131147 AMS131147 ACW131147 TA131147 JE131147 I131147 WVQ65611 WLU65611 WBY65611 VSC65611 VIG65611 UYK65611 UOO65611 UES65611 TUW65611 TLA65611 TBE65611 SRI65611 SHM65611 RXQ65611 RNU65611 RDY65611 QUC65611 QKG65611 QAK65611 PQO65611 PGS65611 OWW65611 ONA65611 ODE65611 NTI65611 NJM65611 MZQ65611 MPU65611 MFY65611 LWC65611 LMG65611 LCK65611 KSO65611 KIS65611 JYW65611 JPA65611 JFE65611 IVI65611 ILM65611 IBQ65611 HRU65611 HHY65611 GYC65611 GOG65611 GEK65611 FUO65611 FKS65611 FAW65611 ERA65611 EHE65611 DXI65611 DNM65611 DDQ65611 CTU65611 CJY65611 CAC65611 BQG65611 BGK65611 AWO65611 AMS65611 ACW65611 TA65611 JE65611 I65611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formula1>$N$71:$P$71</formula1>
    </dataValidation>
    <dataValidation type="list" allowBlank="1" showInputMessage="1" showErrorMessage="1" sqref="JE75:JE78 WVQ983132:WVQ983140 WLU983132:WLU983140 WBY983132:WBY983140 VSC983132:VSC983140 VIG983132:VIG983140 UYK983132:UYK983140 UOO983132:UOO983140 UES983132:UES983140 TUW983132:TUW983140 TLA983132:TLA983140 TBE983132:TBE983140 SRI983132:SRI983140 SHM983132:SHM983140 RXQ983132:RXQ983140 RNU983132:RNU983140 RDY983132:RDY983140 QUC983132:QUC983140 QKG983132:QKG983140 QAK983132:QAK983140 PQO983132:PQO983140 PGS983132:PGS983140 OWW983132:OWW983140 ONA983132:ONA983140 ODE983132:ODE983140 NTI983132:NTI983140 NJM983132:NJM983140 MZQ983132:MZQ983140 MPU983132:MPU983140 MFY983132:MFY983140 LWC983132:LWC983140 LMG983132:LMG983140 LCK983132:LCK983140 KSO983132:KSO983140 KIS983132:KIS983140 JYW983132:JYW983140 JPA983132:JPA983140 JFE983132:JFE983140 IVI983132:IVI983140 ILM983132:ILM983140 IBQ983132:IBQ983140 HRU983132:HRU983140 HHY983132:HHY983140 GYC983132:GYC983140 GOG983132:GOG983140 GEK983132:GEK983140 FUO983132:FUO983140 FKS983132:FKS983140 FAW983132:FAW983140 ERA983132:ERA983140 EHE983132:EHE983140 DXI983132:DXI983140 DNM983132:DNM983140 DDQ983132:DDQ983140 CTU983132:CTU983140 CJY983132:CJY983140 CAC983132:CAC983140 BQG983132:BQG983140 BGK983132:BGK983140 AWO983132:AWO983140 AMS983132:AMS983140 ACW983132:ACW983140 TA983132:TA983140 JE983132:JE983140 I983132:I983140 WVQ917596:WVQ917604 WLU917596:WLU917604 WBY917596:WBY917604 VSC917596:VSC917604 VIG917596:VIG917604 UYK917596:UYK917604 UOO917596:UOO917604 UES917596:UES917604 TUW917596:TUW917604 TLA917596:TLA917604 TBE917596:TBE917604 SRI917596:SRI917604 SHM917596:SHM917604 RXQ917596:RXQ917604 RNU917596:RNU917604 RDY917596:RDY917604 QUC917596:QUC917604 QKG917596:QKG917604 QAK917596:QAK917604 PQO917596:PQO917604 PGS917596:PGS917604 OWW917596:OWW917604 ONA917596:ONA917604 ODE917596:ODE917604 NTI917596:NTI917604 NJM917596:NJM917604 MZQ917596:MZQ917604 MPU917596:MPU917604 MFY917596:MFY917604 LWC917596:LWC917604 LMG917596:LMG917604 LCK917596:LCK917604 KSO917596:KSO917604 KIS917596:KIS917604 JYW917596:JYW917604 JPA917596:JPA917604 JFE917596:JFE917604 IVI917596:IVI917604 ILM917596:ILM917604 IBQ917596:IBQ917604 HRU917596:HRU917604 HHY917596:HHY917604 GYC917596:GYC917604 GOG917596:GOG917604 GEK917596:GEK917604 FUO917596:FUO917604 FKS917596:FKS917604 FAW917596:FAW917604 ERA917596:ERA917604 EHE917596:EHE917604 DXI917596:DXI917604 DNM917596:DNM917604 DDQ917596:DDQ917604 CTU917596:CTU917604 CJY917596:CJY917604 CAC917596:CAC917604 BQG917596:BQG917604 BGK917596:BGK917604 AWO917596:AWO917604 AMS917596:AMS917604 ACW917596:ACW917604 TA917596:TA917604 JE917596:JE917604 I917596:I917604 WVQ852060:WVQ852068 WLU852060:WLU852068 WBY852060:WBY852068 VSC852060:VSC852068 VIG852060:VIG852068 UYK852060:UYK852068 UOO852060:UOO852068 UES852060:UES852068 TUW852060:TUW852068 TLA852060:TLA852068 TBE852060:TBE852068 SRI852060:SRI852068 SHM852060:SHM852068 RXQ852060:RXQ852068 RNU852060:RNU852068 RDY852060:RDY852068 QUC852060:QUC852068 QKG852060:QKG852068 QAK852060:QAK852068 PQO852060:PQO852068 PGS852060:PGS852068 OWW852060:OWW852068 ONA852060:ONA852068 ODE852060:ODE852068 NTI852060:NTI852068 NJM852060:NJM852068 MZQ852060:MZQ852068 MPU852060:MPU852068 MFY852060:MFY852068 LWC852060:LWC852068 LMG852060:LMG852068 LCK852060:LCK852068 KSO852060:KSO852068 KIS852060:KIS852068 JYW852060:JYW852068 JPA852060:JPA852068 JFE852060:JFE852068 IVI852060:IVI852068 ILM852060:ILM852068 IBQ852060:IBQ852068 HRU852060:HRU852068 HHY852060:HHY852068 GYC852060:GYC852068 GOG852060:GOG852068 GEK852060:GEK852068 FUO852060:FUO852068 FKS852060:FKS852068 FAW852060:FAW852068 ERA852060:ERA852068 EHE852060:EHE852068 DXI852060:DXI852068 DNM852060:DNM852068 DDQ852060:DDQ852068 CTU852060:CTU852068 CJY852060:CJY852068 CAC852060:CAC852068 BQG852060:BQG852068 BGK852060:BGK852068 AWO852060:AWO852068 AMS852060:AMS852068 ACW852060:ACW852068 TA852060:TA852068 JE852060:JE852068 I852060:I852068 WVQ786524:WVQ786532 WLU786524:WLU786532 WBY786524:WBY786532 VSC786524:VSC786532 VIG786524:VIG786532 UYK786524:UYK786532 UOO786524:UOO786532 UES786524:UES786532 TUW786524:TUW786532 TLA786524:TLA786532 TBE786524:TBE786532 SRI786524:SRI786532 SHM786524:SHM786532 RXQ786524:RXQ786532 RNU786524:RNU786532 RDY786524:RDY786532 QUC786524:QUC786532 QKG786524:QKG786532 QAK786524:QAK786532 PQO786524:PQO786532 PGS786524:PGS786532 OWW786524:OWW786532 ONA786524:ONA786532 ODE786524:ODE786532 NTI786524:NTI786532 NJM786524:NJM786532 MZQ786524:MZQ786532 MPU786524:MPU786532 MFY786524:MFY786532 LWC786524:LWC786532 LMG786524:LMG786532 LCK786524:LCK786532 KSO786524:KSO786532 KIS786524:KIS786532 JYW786524:JYW786532 JPA786524:JPA786532 JFE786524:JFE786532 IVI786524:IVI786532 ILM786524:ILM786532 IBQ786524:IBQ786532 HRU786524:HRU786532 HHY786524:HHY786532 GYC786524:GYC786532 GOG786524:GOG786532 GEK786524:GEK786532 FUO786524:FUO786532 FKS786524:FKS786532 FAW786524:FAW786532 ERA786524:ERA786532 EHE786524:EHE786532 DXI786524:DXI786532 DNM786524:DNM786532 DDQ786524:DDQ786532 CTU786524:CTU786532 CJY786524:CJY786532 CAC786524:CAC786532 BQG786524:BQG786532 BGK786524:BGK786532 AWO786524:AWO786532 AMS786524:AMS786532 ACW786524:ACW786532 TA786524:TA786532 JE786524:JE786532 I786524:I786532 WVQ720988:WVQ720996 WLU720988:WLU720996 WBY720988:WBY720996 VSC720988:VSC720996 VIG720988:VIG720996 UYK720988:UYK720996 UOO720988:UOO720996 UES720988:UES720996 TUW720988:TUW720996 TLA720988:TLA720996 TBE720988:TBE720996 SRI720988:SRI720996 SHM720988:SHM720996 RXQ720988:RXQ720996 RNU720988:RNU720996 RDY720988:RDY720996 QUC720988:QUC720996 QKG720988:QKG720996 QAK720988:QAK720996 PQO720988:PQO720996 PGS720988:PGS720996 OWW720988:OWW720996 ONA720988:ONA720996 ODE720988:ODE720996 NTI720988:NTI720996 NJM720988:NJM720996 MZQ720988:MZQ720996 MPU720988:MPU720996 MFY720988:MFY720996 LWC720988:LWC720996 LMG720988:LMG720996 LCK720988:LCK720996 KSO720988:KSO720996 KIS720988:KIS720996 JYW720988:JYW720996 JPA720988:JPA720996 JFE720988:JFE720996 IVI720988:IVI720996 ILM720988:ILM720996 IBQ720988:IBQ720996 HRU720988:HRU720996 HHY720988:HHY720996 GYC720988:GYC720996 GOG720988:GOG720996 GEK720988:GEK720996 FUO720988:FUO720996 FKS720988:FKS720996 FAW720988:FAW720996 ERA720988:ERA720996 EHE720988:EHE720996 DXI720988:DXI720996 DNM720988:DNM720996 DDQ720988:DDQ720996 CTU720988:CTU720996 CJY720988:CJY720996 CAC720988:CAC720996 BQG720988:BQG720996 BGK720988:BGK720996 AWO720988:AWO720996 AMS720988:AMS720996 ACW720988:ACW720996 TA720988:TA720996 JE720988:JE720996 I720988:I720996 WVQ655452:WVQ655460 WLU655452:WLU655460 WBY655452:WBY655460 VSC655452:VSC655460 VIG655452:VIG655460 UYK655452:UYK655460 UOO655452:UOO655460 UES655452:UES655460 TUW655452:TUW655460 TLA655452:TLA655460 TBE655452:TBE655460 SRI655452:SRI655460 SHM655452:SHM655460 RXQ655452:RXQ655460 RNU655452:RNU655460 RDY655452:RDY655460 QUC655452:QUC655460 QKG655452:QKG655460 QAK655452:QAK655460 PQO655452:PQO655460 PGS655452:PGS655460 OWW655452:OWW655460 ONA655452:ONA655460 ODE655452:ODE655460 NTI655452:NTI655460 NJM655452:NJM655460 MZQ655452:MZQ655460 MPU655452:MPU655460 MFY655452:MFY655460 LWC655452:LWC655460 LMG655452:LMG655460 LCK655452:LCK655460 KSO655452:KSO655460 KIS655452:KIS655460 JYW655452:JYW655460 JPA655452:JPA655460 JFE655452:JFE655460 IVI655452:IVI655460 ILM655452:ILM655460 IBQ655452:IBQ655460 HRU655452:HRU655460 HHY655452:HHY655460 GYC655452:GYC655460 GOG655452:GOG655460 GEK655452:GEK655460 FUO655452:FUO655460 FKS655452:FKS655460 FAW655452:FAW655460 ERA655452:ERA655460 EHE655452:EHE655460 DXI655452:DXI655460 DNM655452:DNM655460 DDQ655452:DDQ655460 CTU655452:CTU655460 CJY655452:CJY655460 CAC655452:CAC655460 BQG655452:BQG655460 BGK655452:BGK655460 AWO655452:AWO655460 AMS655452:AMS655460 ACW655452:ACW655460 TA655452:TA655460 JE655452:JE655460 I655452:I655460 WVQ589916:WVQ589924 WLU589916:WLU589924 WBY589916:WBY589924 VSC589916:VSC589924 VIG589916:VIG589924 UYK589916:UYK589924 UOO589916:UOO589924 UES589916:UES589924 TUW589916:TUW589924 TLA589916:TLA589924 TBE589916:TBE589924 SRI589916:SRI589924 SHM589916:SHM589924 RXQ589916:RXQ589924 RNU589916:RNU589924 RDY589916:RDY589924 QUC589916:QUC589924 QKG589916:QKG589924 QAK589916:QAK589924 PQO589916:PQO589924 PGS589916:PGS589924 OWW589916:OWW589924 ONA589916:ONA589924 ODE589916:ODE589924 NTI589916:NTI589924 NJM589916:NJM589924 MZQ589916:MZQ589924 MPU589916:MPU589924 MFY589916:MFY589924 LWC589916:LWC589924 LMG589916:LMG589924 LCK589916:LCK589924 KSO589916:KSO589924 KIS589916:KIS589924 JYW589916:JYW589924 JPA589916:JPA589924 JFE589916:JFE589924 IVI589916:IVI589924 ILM589916:ILM589924 IBQ589916:IBQ589924 HRU589916:HRU589924 HHY589916:HHY589924 GYC589916:GYC589924 GOG589916:GOG589924 GEK589916:GEK589924 FUO589916:FUO589924 FKS589916:FKS589924 FAW589916:FAW589924 ERA589916:ERA589924 EHE589916:EHE589924 DXI589916:DXI589924 DNM589916:DNM589924 DDQ589916:DDQ589924 CTU589916:CTU589924 CJY589916:CJY589924 CAC589916:CAC589924 BQG589916:BQG589924 BGK589916:BGK589924 AWO589916:AWO589924 AMS589916:AMS589924 ACW589916:ACW589924 TA589916:TA589924 JE589916:JE589924 I589916:I589924 WVQ524380:WVQ524388 WLU524380:WLU524388 WBY524380:WBY524388 VSC524380:VSC524388 VIG524380:VIG524388 UYK524380:UYK524388 UOO524380:UOO524388 UES524380:UES524388 TUW524380:TUW524388 TLA524380:TLA524388 TBE524380:TBE524388 SRI524380:SRI524388 SHM524380:SHM524388 RXQ524380:RXQ524388 RNU524380:RNU524388 RDY524380:RDY524388 QUC524380:QUC524388 QKG524380:QKG524388 QAK524380:QAK524388 PQO524380:PQO524388 PGS524380:PGS524388 OWW524380:OWW524388 ONA524380:ONA524388 ODE524380:ODE524388 NTI524380:NTI524388 NJM524380:NJM524388 MZQ524380:MZQ524388 MPU524380:MPU524388 MFY524380:MFY524388 LWC524380:LWC524388 LMG524380:LMG524388 LCK524380:LCK524388 KSO524380:KSO524388 KIS524380:KIS524388 JYW524380:JYW524388 JPA524380:JPA524388 JFE524380:JFE524388 IVI524380:IVI524388 ILM524380:ILM524388 IBQ524380:IBQ524388 HRU524380:HRU524388 HHY524380:HHY524388 GYC524380:GYC524388 GOG524380:GOG524388 GEK524380:GEK524388 FUO524380:FUO524388 FKS524380:FKS524388 FAW524380:FAW524388 ERA524380:ERA524388 EHE524380:EHE524388 DXI524380:DXI524388 DNM524380:DNM524388 DDQ524380:DDQ524388 CTU524380:CTU524388 CJY524380:CJY524388 CAC524380:CAC524388 BQG524380:BQG524388 BGK524380:BGK524388 AWO524380:AWO524388 AMS524380:AMS524388 ACW524380:ACW524388 TA524380:TA524388 JE524380:JE524388 I524380:I524388 WVQ458844:WVQ458852 WLU458844:WLU458852 WBY458844:WBY458852 VSC458844:VSC458852 VIG458844:VIG458852 UYK458844:UYK458852 UOO458844:UOO458852 UES458844:UES458852 TUW458844:TUW458852 TLA458844:TLA458852 TBE458844:TBE458852 SRI458844:SRI458852 SHM458844:SHM458852 RXQ458844:RXQ458852 RNU458844:RNU458852 RDY458844:RDY458852 QUC458844:QUC458852 QKG458844:QKG458852 QAK458844:QAK458852 PQO458844:PQO458852 PGS458844:PGS458852 OWW458844:OWW458852 ONA458844:ONA458852 ODE458844:ODE458852 NTI458844:NTI458852 NJM458844:NJM458852 MZQ458844:MZQ458852 MPU458844:MPU458852 MFY458844:MFY458852 LWC458844:LWC458852 LMG458844:LMG458852 LCK458844:LCK458852 KSO458844:KSO458852 KIS458844:KIS458852 JYW458844:JYW458852 JPA458844:JPA458852 JFE458844:JFE458852 IVI458844:IVI458852 ILM458844:ILM458852 IBQ458844:IBQ458852 HRU458844:HRU458852 HHY458844:HHY458852 GYC458844:GYC458852 GOG458844:GOG458852 GEK458844:GEK458852 FUO458844:FUO458852 FKS458844:FKS458852 FAW458844:FAW458852 ERA458844:ERA458852 EHE458844:EHE458852 DXI458844:DXI458852 DNM458844:DNM458852 DDQ458844:DDQ458852 CTU458844:CTU458852 CJY458844:CJY458852 CAC458844:CAC458852 BQG458844:BQG458852 BGK458844:BGK458852 AWO458844:AWO458852 AMS458844:AMS458852 ACW458844:ACW458852 TA458844:TA458852 JE458844:JE458852 I458844:I458852 WVQ393308:WVQ393316 WLU393308:WLU393316 WBY393308:WBY393316 VSC393308:VSC393316 VIG393308:VIG393316 UYK393308:UYK393316 UOO393308:UOO393316 UES393308:UES393316 TUW393308:TUW393316 TLA393308:TLA393316 TBE393308:TBE393316 SRI393308:SRI393316 SHM393308:SHM393316 RXQ393308:RXQ393316 RNU393308:RNU393316 RDY393308:RDY393316 QUC393308:QUC393316 QKG393308:QKG393316 QAK393308:QAK393316 PQO393308:PQO393316 PGS393308:PGS393316 OWW393308:OWW393316 ONA393308:ONA393316 ODE393308:ODE393316 NTI393308:NTI393316 NJM393308:NJM393316 MZQ393308:MZQ393316 MPU393308:MPU393316 MFY393308:MFY393316 LWC393308:LWC393316 LMG393308:LMG393316 LCK393308:LCK393316 KSO393308:KSO393316 KIS393308:KIS393316 JYW393308:JYW393316 JPA393308:JPA393316 JFE393308:JFE393316 IVI393308:IVI393316 ILM393308:ILM393316 IBQ393308:IBQ393316 HRU393308:HRU393316 HHY393308:HHY393316 GYC393308:GYC393316 GOG393308:GOG393316 GEK393308:GEK393316 FUO393308:FUO393316 FKS393308:FKS393316 FAW393308:FAW393316 ERA393308:ERA393316 EHE393308:EHE393316 DXI393308:DXI393316 DNM393308:DNM393316 DDQ393308:DDQ393316 CTU393308:CTU393316 CJY393308:CJY393316 CAC393308:CAC393316 BQG393308:BQG393316 BGK393308:BGK393316 AWO393308:AWO393316 AMS393308:AMS393316 ACW393308:ACW393316 TA393308:TA393316 JE393308:JE393316 I393308:I393316 WVQ327772:WVQ327780 WLU327772:WLU327780 WBY327772:WBY327780 VSC327772:VSC327780 VIG327772:VIG327780 UYK327772:UYK327780 UOO327772:UOO327780 UES327772:UES327780 TUW327772:TUW327780 TLA327772:TLA327780 TBE327772:TBE327780 SRI327772:SRI327780 SHM327772:SHM327780 RXQ327772:RXQ327780 RNU327772:RNU327780 RDY327772:RDY327780 QUC327772:QUC327780 QKG327772:QKG327780 QAK327772:QAK327780 PQO327772:PQO327780 PGS327772:PGS327780 OWW327772:OWW327780 ONA327772:ONA327780 ODE327772:ODE327780 NTI327772:NTI327780 NJM327772:NJM327780 MZQ327772:MZQ327780 MPU327772:MPU327780 MFY327772:MFY327780 LWC327772:LWC327780 LMG327772:LMG327780 LCK327772:LCK327780 KSO327772:KSO327780 KIS327772:KIS327780 JYW327772:JYW327780 JPA327772:JPA327780 JFE327772:JFE327780 IVI327772:IVI327780 ILM327772:ILM327780 IBQ327772:IBQ327780 HRU327772:HRU327780 HHY327772:HHY327780 GYC327772:GYC327780 GOG327772:GOG327780 GEK327772:GEK327780 FUO327772:FUO327780 FKS327772:FKS327780 FAW327772:FAW327780 ERA327772:ERA327780 EHE327772:EHE327780 DXI327772:DXI327780 DNM327772:DNM327780 DDQ327772:DDQ327780 CTU327772:CTU327780 CJY327772:CJY327780 CAC327772:CAC327780 BQG327772:BQG327780 BGK327772:BGK327780 AWO327772:AWO327780 AMS327772:AMS327780 ACW327772:ACW327780 TA327772:TA327780 JE327772:JE327780 I327772:I327780 WVQ262236:WVQ262244 WLU262236:WLU262244 WBY262236:WBY262244 VSC262236:VSC262244 VIG262236:VIG262244 UYK262236:UYK262244 UOO262236:UOO262244 UES262236:UES262244 TUW262236:TUW262244 TLA262236:TLA262244 TBE262236:TBE262244 SRI262236:SRI262244 SHM262236:SHM262244 RXQ262236:RXQ262244 RNU262236:RNU262244 RDY262236:RDY262244 QUC262236:QUC262244 QKG262236:QKG262244 QAK262236:QAK262244 PQO262236:PQO262244 PGS262236:PGS262244 OWW262236:OWW262244 ONA262236:ONA262244 ODE262236:ODE262244 NTI262236:NTI262244 NJM262236:NJM262244 MZQ262236:MZQ262244 MPU262236:MPU262244 MFY262236:MFY262244 LWC262236:LWC262244 LMG262236:LMG262244 LCK262236:LCK262244 KSO262236:KSO262244 KIS262236:KIS262244 JYW262236:JYW262244 JPA262236:JPA262244 JFE262236:JFE262244 IVI262236:IVI262244 ILM262236:ILM262244 IBQ262236:IBQ262244 HRU262236:HRU262244 HHY262236:HHY262244 GYC262236:GYC262244 GOG262236:GOG262244 GEK262236:GEK262244 FUO262236:FUO262244 FKS262236:FKS262244 FAW262236:FAW262244 ERA262236:ERA262244 EHE262236:EHE262244 DXI262236:DXI262244 DNM262236:DNM262244 DDQ262236:DDQ262244 CTU262236:CTU262244 CJY262236:CJY262244 CAC262236:CAC262244 BQG262236:BQG262244 BGK262236:BGK262244 AWO262236:AWO262244 AMS262236:AMS262244 ACW262236:ACW262244 TA262236:TA262244 JE262236:JE262244 I262236:I262244 WVQ196700:WVQ196708 WLU196700:WLU196708 WBY196700:WBY196708 VSC196700:VSC196708 VIG196700:VIG196708 UYK196700:UYK196708 UOO196700:UOO196708 UES196700:UES196708 TUW196700:TUW196708 TLA196700:TLA196708 TBE196700:TBE196708 SRI196700:SRI196708 SHM196700:SHM196708 RXQ196700:RXQ196708 RNU196700:RNU196708 RDY196700:RDY196708 QUC196700:QUC196708 QKG196700:QKG196708 QAK196700:QAK196708 PQO196700:PQO196708 PGS196700:PGS196708 OWW196700:OWW196708 ONA196700:ONA196708 ODE196700:ODE196708 NTI196700:NTI196708 NJM196700:NJM196708 MZQ196700:MZQ196708 MPU196700:MPU196708 MFY196700:MFY196708 LWC196700:LWC196708 LMG196700:LMG196708 LCK196700:LCK196708 KSO196700:KSO196708 KIS196700:KIS196708 JYW196700:JYW196708 JPA196700:JPA196708 JFE196700:JFE196708 IVI196700:IVI196708 ILM196700:ILM196708 IBQ196700:IBQ196708 HRU196700:HRU196708 HHY196700:HHY196708 GYC196700:GYC196708 GOG196700:GOG196708 GEK196700:GEK196708 FUO196700:FUO196708 FKS196700:FKS196708 FAW196700:FAW196708 ERA196700:ERA196708 EHE196700:EHE196708 DXI196700:DXI196708 DNM196700:DNM196708 DDQ196700:DDQ196708 CTU196700:CTU196708 CJY196700:CJY196708 CAC196700:CAC196708 BQG196700:BQG196708 BGK196700:BGK196708 AWO196700:AWO196708 AMS196700:AMS196708 ACW196700:ACW196708 TA196700:TA196708 JE196700:JE196708 I196700:I196708 WVQ131164:WVQ131172 WLU131164:WLU131172 WBY131164:WBY131172 VSC131164:VSC131172 VIG131164:VIG131172 UYK131164:UYK131172 UOO131164:UOO131172 UES131164:UES131172 TUW131164:TUW131172 TLA131164:TLA131172 TBE131164:TBE131172 SRI131164:SRI131172 SHM131164:SHM131172 RXQ131164:RXQ131172 RNU131164:RNU131172 RDY131164:RDY131172 QUC131164:QUC131172 QKG131164:QKG131172 QAK131164:QAK131172 PQO131164:PQO131172 PGS131164:PGS131172 OWW131164:OWW131172 ONA131164:ONA131172 ODE131164:ODE131172 NTI131164:NTI131172 NJM131164:NJM131172 MZQ131164:MZQ131172 MPU131164:MPU131172 MFY131164:MFY131172 LWC131164:LWC131172 LMG131164:LMG131172 LCK131164:LCK131172 KSO131164:KSO131172 KIS131164:KIS131172 JYW131164:JYW131172 JPA131164:JPA131172 JFE131164:JFE131172 IVI131164:IVI131172 ILM131164:ILM131172 IBQ131164:IBQ131172 HRU131164:HRU131172 HHY131164:HHY131172 GYC131164:GYC131172 GOG131164:GOG131172 GEK131164:GEK131172 FUO131164:FUO131172 FKS131164:FKS131172 FAW131164:FAW131172 ERA131164:ERA131172 EHE131164:EHE131172 DXI131164:DXI131172 DNM131164:DNM131172 DDQ131164:DDQ131172 CTU131164:CTU131172 CJY131164:CJY131172 CAC131164:CAC131172 BQG131164:BQG131172 BGK131164:BGK131172 AWO131164:AWO131172 AMS131164:AMS131172 ACW131164:ACW131172 TA131164:TA131172 JE131164:JE131172 I131164:I131172 WVQ65628:WVQ65636 WLU65628:WLU65636 WBY65628:WBY65636 VSC65628:VSC65636 VIG65628:VIG65636 UYK65628:UYK65636 UOO65628:UOO65636 UES65628:UES65636 TUW65628:TUW65636 TLA65628:TLA65636 TBE65628:TBE65636 SRI65628:SRI65636 SHM65628:SHM65636 RXQ65628:RXQ65636 RNU65628:RNU65636 RDY65628:RDY65636 QUC65628:QUC65636 QKG65628:QKG65636 QAK65628:QAK65636 PQO65628:PQO65636 PGS65628:PGS65636 OWW65628:OWW65636 ONA65628:ONA65636 ODE65628:ODE65636 NTI65628:NTI65636 NJM65628:NJM65636 MZQ65628:MZQ65636 MPU65628:MPU65636 MFY65628:MFY65636 LWC65628:LWC65636 LMG65628:LMG65636 LCK65628:LCK65636 KSO65628:KSO65636 KIS65628:KIS65636 JYW65628:JYW65636 JPA65628:JPA65636 JFE65628:JFE65636 IVI65628:IVI65636 ILM65628:ILM65636 IBQ65628:IBQ65636 HRU65628:HRU65636 HHY65628:HHY65636 GYC65628:GYC65636 GOG65628:GOG65636 GEK65628:GEK65636 FUO65628:FUO65636 FKS65628:FKS65636 FAW65628:FAW65636 ERA65628:ERA65636 EHE65628:EHE65636 DXI65628:DXI65636 DNM65628:DNM65636 DDQ65628:DDQ65636 CTU65628:CTU65636 CJY65628:CJY65636 CAC65628:CAC65636 BQG65628:BQG65636 BGK65628:BGK65636 AWO65628:AWO65636 AMS65628:AMS65636 ACW65628:ACW65636 TA65628:TA65636 JE65628:JE65636 I65628:I65636 WVQ92:WVQ100 WLU92:WLU100 WBY92:WBY100 VSC92:VSC100 VIG92:VIG100 UYK92:UYK100 UOO92:UOO100 UES92:UES100 TUW92:TUW100 TLA92:TLA100 TBE92:TBE100 SRI92:SRI100 SHM92:SHM100 RXQ92:RXQ100 RNU92:RNU100 RDY92:RDY100 QUC92:QUC100 QKG92:QKG100 QAK92:QAK100 PQO92:PQO100 PGS92:PGS100 OWW92:OWW100 ONA92:ONA100 ODE92:ODE100 NTI92:NTI100 NJM92:NJM100 MZQ92:MZQ100 MPU92:MPU100 MFY92:MFY100 LWC92:LWC100 LMG92:LMG100 LCK92:LCK100 KSO92:KSO100 KIS92:KIS100 JYW92:JYW100 JPA92:JPA100 JFE92:JFE100 IVI92:IVI100 ILM92:ILM100 IBQ92:IBQ100 HRU92:HRU100 HHY92:HHY100 GYC92:GYC100 GOG92:GOG100 GEK92:GEK100 FUO92:FUO100 FKS92:FKS100 FAW92:FAW100 ERA92:ERA100 EHE92:EHE100 DXI92:DXI100 DNM92:DNM100 DDQ92:DDQ100 CTU92:CTU100 CJY92:CJY100 CAC92:CAC100 BQG92:BQG100 BGK92:BGK100 AWO92:AWO100 AMS92:AMS100 ACW92:ACW100 TA92:TA100 JE92:JE100 TA75:TA78 WVP983142 WLT983142 WBX983142 VSB983142 VIF983142 UYJ983142 UON983142 UER983142 TUV983142 TKZ983142 TBD983142 SRH983142 SHL983142 RXP983142 RNT983142 RDX983142 QUB983142 QKF983142 QAJ983142 PQN983142 PGR983142 OWV983142 OMZ983142 ODD983142 NTH983142 NJL983142 MZP983142 MPT983142 MFX983142 LWB983142 LMF983142 LCJ983142 KSN983142 KIR983142 JYV983142 JOZ983142 JFD983142 IVH983142 ILL983142 IBP983142 HRT983142 HHX983142 GYB983142 GOF983142 GEJ983142 FUN983142 FKR983142 FAV983142 EQZ983142 EHD983142 DXH983142 DNL983142 DDP983142 CTT983142 CJX983142 CAB983142 BQF983142 BGJ983142 AWN983142 AMR983142 ACV983142 SZ983142 JD983142 H983142 WVP917606 WLT917606 WBX917606 VSB917606 VIF917606 UYJ917606 UON917606 UER917606 TUV917606 TKZ917606 TBD917606 SRH917606 SHL917606 RXP917606 RNT917606 RDX917606 QUB917606 QKF917606 QAJ917606 PQN917606 PGR917606 OWV917606 OMZ917606 ODD917606 NTH917606 NJL917606 MZP917606 MPT917606 MFX917606 LWB917606 LMF917606 LCJ917606 KSN917606 KIR917606 JYV917606 JOZ917606 JFD917606 IVH917606 ILL917606 IBP917606 HRT917606 HHX917606 GYB917606 GOF917606 GEJ917606 FUN917606 FKR917606 FAV917606 EQZ917606 EHD917606 DXH917606 DNL917606 DDP917606 CTT917606 CJX917606 CAB917606 BQF917606 BGJ917606 AWN917606 AMR917606 ACV917606 SZ917606 JD917606 H917606 WVP852070 WLT852070 WBX852070 VSB852070 VIF852070 UYJ852070 UON852070 UER852070 TUV852070 TKZ852070 TBD852070 SRH852070 SHL852070 RXP852070 RNT852070 RDX852070 QUB852070 QKF852070 QAJ852070 PQN852070 PGR852070 OWV852070 OMZ852070 ODD852070 NTH852070 NJL852070 MZP852070 MPT852070 MFX852070 LWB852070 LMF852070 LCJ852070 KSN852070 KIR852070 JYV852070 JOZ852070 JFD852070 IVH852070 ILL852070 IBP852070 HRT852070 HHX852070 GYB852070 GOF852070 GEJ852070 FUN852070 FKR852070 FAV852070 EQZ852070 EHD852070 DXH852070 DNL852070 DDP852070 CTT852070 CJX852070 CAB852070 BQF852070 BGJ852070 AWN852070 AMR852070 ACV852070 SZ852070 JD852070 H852070 WVP786534 WLT786534 WBX786534 VSB786534 VIF786534 UYJ786534 UON786534 UER786534 TUV786534 TKZ786534 TBD786534 SRH786534 SHL786534 RXP786534 RNT786534 RDX786534 QUB786534 QKF786534 QAJ786534 PQN786534 PGR786534 OWV786534 OMZ786534 ODD786534 NTH786534 NJL786534 MZP786534 MPT786534 MFX786534 LWB786534 LMF786534 LCJ786534 KSN786534 KIR786534 JYV786534 JOZ786534 JFD786534 IVH786534 ILL786534 IBP786534 HRT786534 HHX786534 GYB786534 GOF786534 GEJ786534 FUN786534 FKR786534 FAV786534 EQZ786534 EHD786534 DXH786534 DNL786534 DDP786534 CTT786534 CJX786534 CAB786534 BQF786534 BGJ786534 AWN786534 AMR786534 ACV786534 SZ786534 JD786534 H786534 WVP720998 WLT720998 WBX720998 VSB720998 VIF720998 UYJ720998 UON720998 UER720998 TUV720998 TKZ720998 TBD720998 SRH720998 SHL720998 RXP720998 RNT720998 RDX720998 QUB720998 QKF720998 QAJ720998 PQN720998 PGR720998 OWV720998 OMZ720998 ODD720998 NTH720998 NJL720998 MZP720998 MPT720998 MFX720998 LWB720998 LMF720998 LCJ720998 KSN720998 KIR720998 JYV720998 JOZ720998 JFD720998 IVH720998 ILL720998 IBP720998 HRT720998 HHX720998 GYB720998 GOF720998 GEJ720998 FUN720998 FKR720998 FAV720998 EQZ720998 EHD720998 DXH720998 DNL720998 DDP720998 CTT720998 CJX720998 CAB720998 BQF720998 BGJ720998 AWN720998 AMR720998 ACV720998 SZ720998 JD720998 H720998 WVP655462 WLT655462 WBX655462 VSB655462 VIF655462 UYJ655462 UON655462 UER655462 TUV655462 TKZ655462 TBD655462 SRH655462 SHL655462 RXP655462 RNT655462 RDX655462 QUB655462 QKF655462 QAJ655462 PQN655462 PGR655462 OWV655462 OMZ655462 ODD655462 NTH655462 NJL655462 MZP655462 MPT655462 MFX655462 LWB655462 LMF655462 LCJ655462 KSN655462 KIR655462 JYV655462 JOZ655462 JFD655462 IVH655462 ILL655462 IBP655462 HRT655462 HHX655462 GYB655462 GOF655462 GEJ655462 FUN655462 FKR655462 FAV655462 EQZ655462 EHD655462 DXH655462 DNL655462 DDP655462 CTT655462 CJX655462 CAB655462 BQF655462 BGJ655462 AWN655462 AMR655462 ACV655462 SZ655462 JD655462 H655462 WVP589926 WLT589926 WBX589926 VSB589926 VIF589926 UYJ589926 UON589926 UER589926 TUV589926 TKZ589926 TBD589926 SRH589926 SHL589926 RXP589926 RNT589926 RDX589926 QUB589926 QKF589926 QAJ589926 PQN589926 PGR589926 OWV589926 OMZ589926 ODD589926 NTH589926 NJL589926 MZP589926 MPT589926 MFX589926 LWB589926 LMF589926 LCJ589926 KSN589926 KIR589926 JYV589926 JOZ589926 JFD589926 IVH589926 ILL589926 IBP589926 HRT589926 HHX589926 GYB589926 GOF589926 GEJ589926 FUN589926 FKR589926 FAV589926 EQZ589926 EHD589926 DXH589926 DNL589926 DDP589926 CTT589926 CJX589926 CAB589926 BQF589926 BGJ589926 AWN589926 AMR589926 ACV589926 SZ589926 JD589926 H589926 WVP524390 WLT524390 WBX524390 VSB524390 VIF524390 UYJ524390 UON524390 UER524390 TUV524390 TKZ524390 TBD524390 SRH524390 SHL524390 RXP524390 RNT524390 RDX524390 QUB524390 QKF524390 QAJ524390 PQN524390 PGR524390 OWV524390 OMZ524390 ODD524390 NTH524390 NJL524390 MZP524390 MPT524390 MFX524390 LWB524390 LMF524390 LCJ524390 KSN524390 KIR524390 JYV524390 JOZ524390 JFD524390 IVH524390 ILL524390 IBP524390 HRT524390 HHX524390 GYB524390 GOF524390 GEJ524390 FUN524390 FKR524390 FAV524390 EQZ524390 EHD524390 DXH524390 DNL524390 DDP524390 CTT524390 CJX524390 CAB524390 BQF524390 BGJ524390 AWN524390 AMR524390 ACV524390 SZ524390 JD524390 H524390 WVP458854 WLT458854 WBX458854 VSB458854 VIF458854 UYJ458854 UON458854 UER458854 TUV458854 TKZ458854 TBD458854 SRH458854 SHL458854 RXP458854 RNT458854 RDX458854 QUB458854 QKF458854 QAJ458854 PQN458854 PGR458854 OWV458854 OMZ458854 ODD458854 NTH458854 NJL458854 MZP458854 MPT458854 MFX458854 LWB458854 LMF458854 LCJ458854 KSN458854 KIR458854 JYV458854 JOZ458854 JFD458854 IVH458854 ILL458854 IBP458854 HRT458854 HHX458854 GYB458854 GOF458854 GEJ458854 FUN458854 FKR458854 FAV458854 EQZ458854 EHD458854 DXH458854 DNL458854 DDP458854 CTT458854 CJX458854 CAB458854 BQF458854 BGJ458854 AWN458854 AMR458854 ACV458854 SZ458854 JD458854 H458854 WVP393318 WLT393318 WBX393318 VSB393318 VIF393318 UYJ393318 UON393318 UER393318 TUV393318 TKZ393318 TBD393318 SRH393318 SHL393318 RXP393318 RNT393318 RDX393318 QUB393318 QKF393318 QAJ393318 PQN393318 PGR393318 OWV393318 OMZ393318 ODD393318 NTH393318 NJL393318 MZP393318 MPT393318 MFX393318 LWB393318 LMF393318 LCJ393318 KSN393318 KIR393318 JYV393318 JOZ393318 JFD393318 IVH393318 ILL393318 IBP393318 HRT393318 HHX393318 GYB393318 GOF393318 GEJ393318 FUN393318 FKR393318 FAV393318 EQZ393318 EHD393318 DXH393318 DNL393318 DDP393318 CTT393318 CJX393318 CAB393318 BQF393318 BGJ393318 AWN393318 AMR393318 ACV393318 SZ393318 JD393318 H393318 WVP327782 WLT327782 WBX327782 VSB327782 VIF327782 UYJ327782 UON327782 UER327782 TUV327782 TKZ327782 TBD327782 SRH327782 SHL327782 RXP327782 RNT327782 RDX327782 QUB327782 QKF327782 QAJ327782 PQN327782 PGR327782 OWV327782 OMZ327782 ODD327782 NTH327782 NJL327782 MZP327782 MPT327782 MFX327782 LWB327782 LMF327782 LCJ327782 KSN327782 KIR327782 JYV327782 JOZ327782 JFD327782 IVH327782 ILL327782 IBP327782 HRT327782 HHX327782 GYB327782 GOF327782 GEJ327782 FUN327782 FKR327782 FAV327782 EQZ327782 EHD327782 DXH327782 DNL327782 DDP327782 CTT327782 CJX327782 CAB327782 BQF327782 BGJ327782 AWN327782 AMR327782 ACV327782 SZ327782 JD327782 H327782 WVP262246 WLT262246 WBX262246 VSB262246 VIF262246 UYJ262246 UON262246 UER262246 TUV262246 TKZ262246 TBD262246 SRH262246 SHL262246 RXP262246 RNT262246 RDX262246 QUB262246 QKF262246 QAJ262246 PQN262246 PGR262246 OWV262246 OMZ262246 ODD262246 NTH262246 NJL262246 MZP262246 MPT262246 MFX262246 LWB262246 LMF262246 LCJ262246 KSN262246 KIR262246 JYV262246 JOZ262246 JFD262246 IVH262246 ILL262246 IBP262246 HRT262246 HHX262246 GYB262246 GOF262246 GEJ262246 FUN262246 FKR262246 FAV262246 EQZ262246 EHD262246 DXH262246 DNL262246 DDP262246 CTT262246 CJX262246 CAB262246 BQF262246 BGJ262246 AWN262246 AMR262246 ACV262246 SZ262246 JD262246 H262246 WVP196710 WLT196710 WBX196710 VSB196710 VIF196710 UYJ196710 UON196710 UER196710 TUV196710 TKZ196710 TBD196710 SRH196710 SHL196710 RXP196710 RNT196710 RDX196710 QUB196710 QKF196710 QAJ196710 PQN196710 PGR196710 OWV196710 OMZ196710 ODD196710 NTH196710 NJL196710 MZP196710 MPT196710 MFX196710 LWB196710 LMF196710 LCJ196710 KSN196710 KIR196710 JYV196710 JOZ196710 JFD196710 IVH196710 ILL196710 IBP196710 HRT196710 HHX196710 GYB196710 GOF196710 GEJ196710 FUN196710 FKR196710 FAV196710 EQZ196710 EHD196710 DXH196710 DNL196710 DDP196710 CTT196710 CJX196710 CAB196710 BQF196710 BGJ196710 AWN196710 AMR196710 ACV196710 SZ196710 JD196710 H196710 WVP131174 WLT131174 WBX131174 VSB131174 VIF131174 UYJ131174 UON131174 UER131174 TUV131174 TKZ131174 TBD131174 SRH131174 SHL131174 RXP131174 RNT131174 RDX131174 QUB131174 QKF131174 QAJ131174 PQN131174 PGR131174 OWV131174 OMZ131174 ODD131174 NTH131174 NJL131174 MZP131174 MPT131174 MFX131174 LWB131174 LMF131174 LCJ131174 KSN131174 KIR131174 JYV131174 JOZ131174 JFD131174 IVH131174 ILL131174 IBP131174 HRT131174 HHX131174 GYB131174 GOF131174 GEJ131174 FUN131174 FKR131174 FAV131174 EQZ131174 EHD131174 DXH131174 DNL131174 DDP131174 CTT131174 CJX131174 CAB131174 BQF131174 BGJ131174 AWN131174 AMR131174 ACV131174 SZ131174 JD131174 H131174 WVP65638 WLT65638 WBX65638 VSB65638 VIF65638 UYJ65638 UON65638 UER65638 TUV65638 TKZ65638 TBD65638 SRH65638 SHL65638 RXP65638 RNT65638 RDX65638 QUB65638 QKF65638 QAJ65638 PQN65638 PGR65638 OWV65638 OMZ65638 ODD65638 NTH65638 NJL65638 MZP65638 MPT65638 MFX65638 LWB65638 LMF65638 LCJ65638 KSN65638 KIR65638 JYV65638 JOZ65638 JFD65638 IVH65638 ILL65638 IBP65638 HRT65638 HHX65638 GYB65638 GOF65638 GEJ65638 FUN65638 FKR65638 FAV65638 EQZ65638 EHD65638 DXH65638 DNL65638 DDP65638 CTT65638 CJX65638 CAB65638 BQF65638 BGJ65638 AWN65638 AMR65638 ACV65638 SZ65638 JD65638 H65638 WVP102 WLT102 WBX102 VSB102 VIF102 UYJ102 UON102 UER102 TUV102 TKZ102 TBD102 SRH102 SHL102 RXP102 RNT102 RDX102 QUB102 QKF102 QAJ102 PQN102 PGR102 OWV102 OMZ102 ODD102 NTH102 NJL102 MZP102 MPT102 MFX102 LWB102 LMF102 LCJ102 KSN102 KIR102 JYV102 JOZ102 JFD102 IVH102 ILL102 IBP102 HRT102 HHX102 GYB102 GOF102 GEJ102 FUN102 FKR102 FAV102 EQZ102 EHD102 DXH102 DNL102 DDP102 CTT102 CJX102 CAB102 BQF102 BGJ102 AWN102 AMR102 ACV102 SZ102 JD102 H10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H80 WVQ983117:WVQ983120 WLU983117:WLU983120 WBY983117:WBY983120 VSC983117:VSC983120 VIG983117:VIG983120 UYK983117:UYK983120 UOO983117:UOO983120 UES983117:UES983120 TUW983117:TUW983120 TLA983117:TLA983120 TBE983117:TBE983120 SRI983117:SRI983120 SHM983117:SHM983120 RXQ983117:RXQ983120 RNU983117:RNU983120 RDY983117:RDY983120 QUC983117:QUC983120 QKG983117:QKG983120 QAK983117:QAK983120 PQO983117:PQO983120 PGS983117:PGS983120 OWW983117:OWW983120 ONA983117:ONA983120 ODE983117:ODE983120 NTI983117:NTI983120 NJM983117:NJM983120 MZQ983117:MZQ983120 MPU983117:MPU983120 MFY983117:MFY983120 LWC983117:LWC983120 LMG983117:LMG983120 LCK983117:LCK983120 KSO983117:KSO983120 KIS983117:KIS983120 JYW983117:JYW983120 JPA983117:JPA983120 JFE983117:JFE983120 IVI983117:IVI983120 ILM983117:ILM983120 IBQ983117:IBQ983120 HRU983117:HRU983120 HHY983117:HHY983120 GYC983117:GYC983120 GOG983117:GOG983120 GEK983117:GEK983120 FUO983117:FUO983120 FKS983117:FKS983120 FAW983117:FAW983120 ERA983117:ERA983120 EHE983117:EHE983120 DXI983117:DXI983120 DNM983117:DNM983120 DDQ983117:DDQ983120 CTU983117:CTU983120 CJY983117:CJY983120 CAC983117:CAC983120 BQG983117:BQG983120 BGK983117:BGK983120 AWO983117:AWO983120 AMS983117:AMS983120 ACW983117:ACW983120 TA983117:TA983120 JE983117:JE983120 I983117:I983120 WVQ917581:WVQ917584 WLU917581:WLU917584 WBY917581:WBY917584 VSC917581:VSC917584 VIG917581:VIG917584 UYK917581:UYK917584 UOO917581:UOO917584 UES917581:UES917584 TUW917581:TUW917584 TLA917581:TLA917584 TBE917581:TBE917584 SRI917581:SRI917584 SHM917581:SHM917584 RXQ917581:RXQ917584 RNU917581:RNU917584 RDY917581:RDY917584 QUC917581:QUC917584 QKG917581:QKG917584 QAK917581:QAK917584 PQO917581:PQO917584 PGS917581:PGS917584 OWW917581:OWW917584 ONA917581:ONA917584 ODE917581:ODE917584 NTI917581:NTI917584 NJM917581:NJM917584 MZQ917581:MZQ917584 MPU917581:MPU917584 MFY917581:MFY917584 LWC917581:LWC917584 LMG917581:LMG917584 LCK917581:LCK917584 KSO917581:KSO917584 KIS917581:KIS917584 JYW917581:JYW917584 JPA917581:JPA917584 JFE917581:JFE917584 IVI917581:IVI917584 ILM917581:ILM917584 IBQ917581:IBQ917584 HRU917581:HRU917584 HHY917581:HHY917584 GYC917581:GYC917584 GOG917581:GOG917584 GEK917581:GEK917584 FUO917581:FUO917584 FKS917581:FKS917584 FAW917581:FAW917584 ERA917581:ERA917584 EHE917581:EHE917584 DXI917581:DXI917584 DNM917581:DNM917584 DDQ917581:DDQ917584 CTU917581:CTU917584 CJY917581:CJY917584 CAC917581:CAC917584 BQG917581:BQG917584 BGK917581:BGK917584 AWO917581:AWO917584 AMS917581:AMS917584 ACW917581:ACW917584 TA917581:TA917584 JE917581:JE917584 I917581:I917584 WVQ852045:WVQ852048 WLU852045:WLU852048 WBY852045:WBY852048 VSC852045:VSC852048 VIG852045:VIG852048 UYK852045:UYK852048 UOO852045:UOO852048 UES852045:UES852048 TUW852045:TUW852048 TLA852045:TLA852048 TBE852045:TBE852048 SRI852045:SRI852048 SHM852045:SHM852048 RXQ852045:RXQ852048 RNU852045:RNU852048 RDY852045:RDY852048 QUC852045:QUC852048 QKG852045:QKG852048 QAK852045:QAK852048 PQO852045:PQO852048 PGS852045:PGS852048 OWW852045:OWW852048 ONA852045:ONA852048 ODE852045:ODE852048 NTI852045:NTI852048 NJM852045:NJM852048 MZQ852045:MZQ852048 MPU852045:MPU852048 MFY852045:MFY852048 LWC852045:LWC852048 LMG852045:LMG852048 LCK852045:LCK852048 KSO852045:KSO852048 KIS852045:KIS852048 JYW852045:JYW852048 JPA852045:JPA852048 JFE852045:JFE852048 IVI852045:IVI852048 ILM852045:ILM852048 IBQ852045:IBQ852048 HRU852045:HRU852048 HHY852045:HHY852048 GYC852045:GYC852048 GOG852045:GOG852048 GEK852045:GEK852048 FUO852045:FUO852048 FKS852045:FKS852048 FAW852045:FAW852048 ERA852045:ERA852048 EHE852045:EHE852048 DXI852045:DXI852048 DNM852045:DNM852048 DDQ852045:DDQ852048 CTU852045:CTU852048 CJY852045:CJY852048 CAC852045:CAC852048 BQG852045:BQG852048 BGK852045:BGK852048 AWO852045:AWO852048 AMS852045:AMS852048 ACW852045:ACW852048 TA852045:TA852048 JE852045:JE852048 I852045:I852048 WVQ786509:WVQ786512 WLU786509:WLU786512 WBY786509:WBY786512 VSC786509:VSC786512 VIG786509:VIG786512 UYK786509:UYK786512 UOO786509:UOO786512 UES786509:UES786512 TUW786509:TUW786512 TLA786509:TLA786512 TBE786509:TBE786512 SRI786509:SRI786512 SHM786509:SHM786512 RXQ786509:RXQ786512 RNU786509:RNU786512 RDY786509:RDY786512 QUC786509:QUC786512 QKG786509:QKG786512 QAK786509:QAK786512 PQO786509:PQO786512 PGS786509:PGS786512 OWW786509:OWW786512 ONA786509:ONA786512 ODE786509:ODE786512 NTI786509:NTI786512 NJM786509:NJM786512 MZQ786509:MZQ786512 MPU786509:MPU786512 MFY786509:MFY786512 LWC786509:LWC786512 LMG786509:LMG786512 LCK786509:LCK786512 KSO786509:KSO786512 KIS786509:KIS786512 JYW786509:JYW786512 JPA786509:JPA786512 JFE786509:JFE786512 IVI786509:IVI786512 ILM786509:ILM786512 IBQ786509:IBQ786512 HRU786509:HRU786512 HHY786509:HHY786512 GYC786509:GYC786512 GOG786509:GOG786512 GEK786509:GEK786512 FUO786509:FUO786512 FKS786509:FKS786512 FAW786509:FAW786512 ERA786509:ERA786512 EHE786509:EHE786512 DXI786509:DXI786512 DNM786509:DNM786512 DDQ786509:DDQ786512 CTU786509:CTU786512 CJY786509:CJY786512 CAC786509:CAC786512 BQG786509:BQG786512 BGK786509:BGK786512 AWO786509:AWO786512 AMS786509:AMS786512 ACW786509:ACW786512 TA786509:TA786512 JE786509:JE786512 I786509:I786512 WVQ720973:WVQ720976 WLU720973:WLU720976 WBY720973:WBY720976 VSC720973:VSC720976 VIG720973:VIG720976 UYK720973:UYK720976 UOO720973:UOO720976 UES720973:UES720976 TUW720973:TUW720976 TLA720973:TLA720976 TBE720973:TBE720976 SRI720973:SRI720976 SHM720973:SHM720976 RXQ720973:RXQ720976 RNU720973:RNU720976 RDY720973:RDY720976 QUC720973:QUC720976 QKG720973:QKG720976 QAK720973:QAK720976 PQO720973:PQO720976 PGS720973:PGS720976 OWW720973:OWW720976 ONA720973:ONA720976 ODE720973:ODE720976 NTI720973:NTI720976 NJM720973:NJM720976 MZQ720973:MZQ720976 MPU720973:MPU720976 MFY720973:MFY720976 LWC720973:LWC720976 LMG720973:LMG720976 LCK720973:LCK720976 KSO720973:KSO720976 KIS720973:KIS720976 JYW720973:JYW720976 JPA720973:JPA720976 JFE720973:JFE720976 IVI720973:IVI720976 ILM720973:ILM720976 IBQ720973:IBQ720976 HRU720973:HRU720976 HHY720973:HHY720976 GYC720973:GYC720976 GOG720973:GOG720976 GEK720973:GEK720976 FUO720973:FUO720976 FKS720973:FKS720976 FAW720973:FAW720976 ERA720973:ERA720976 EHE720973:EHE720976 DXI720973:DXI720976 DNM720973:DNM720976 DDQ720973:DDQ720976 CTU720973:CTU720976 CJY720973:CJY720976 CAC720973:CAC720976 BQG720973:BQG720976 BGK720973:BGK720976 AWO720973:AWO720976 AMS720973:AMS720976 ACW720973:ACW720976 TA720973:TA720976 JE720973:JE720976 I720973:I720976 WVQ655437:WVQ655440 WLU655437:WLU655440 WBY655437:WBY655440 VSC655437:VSC655440 VIG655437:VIG655440 UYK655437:UYK655440 UOO655437:UOO655440 UES655437:UES655440 TUW655437:TUW655440 TLA655437:TLA655440 TBE655437:TBE655440 SRI655437:SRI655440 SHM655437:SHM655440 RXQ655437:RXQ655440 RNU655437:RNU655440 RDY655437:RDY655440 QUC655437:QUC655440 QKG655437:QKG655440 QAK655437:QAK655440 PQO655437:PQO655440 PGS655437:PGS655440 OWW655437:OWW655440 ONA655437:ONA655440 ODE655437:ODE655440 NTI655437:NTI655440 NJM655437:NJM655440 MZQ655437:MZQ655440 MPU655437:MPU655440 MFY655437:MFY655440 LWC655437:LWC655440 LMG655437:LMG655440 LCK655437:LCK655440 KSO655437:KSO655440 KIS655437:KIS655440 JYW655437:JYW655440 JPA655437:JPA655440 JFE655437:JFE655440 IVI655437:IVI655440 ILM655437:ILM655440 IBQ655437:IBQ655440 HRU655437:HRU655440 HHY655437:HHY655440 GYC655437:GYC655440 GOG655437:GOG655440 GEK655437:GEK655440 FUO655437:FUO655440 FKS655437:FKS655440 FAW655437:FAW655440 ERA655437:ERA655440 EHE655437:EHE655440 DXI655437:DXI655440 DNM655437:DNM655440 DDQ655437:DDQ655440 CTU655437:CTU655440 CJY655437:CJY655440 CAC655437:CAC655440 BQG655437:BQG655440 BGK655437:BGK655440 AWO655437:AWO655440 AMS655437:AMS655440 ACW655437:ACW655440 TA655437:TA655440 JE655437:JE655440 I655437:I655440 WVQ589901:WVQ589904 WLU589901:WLU589904 WBY589901:WBY589904 VSC589901:VSC589904 VIG589901:VIG589904 UYK589901:UYK589904 UOO589901:UOO589904 UES589901:UES589904 TUW589901:TUW589904 TLA589901:TLA589904 TBE589901:TBE589904 SRI589901:SRI589904 SHM589901:SHM589904 RXQ589901:RXQ589904 RNU589901:RNU589904 RDY589901:RDY589904 QUC589901:QUC589904 QKG589901:QKG589904 QAK589901:QAK589904 PQO589901:PQO589904 PGS589901:PGS589904 OWW589901:OWW589904 ONA589901:ONA589904 ODE589901:ODE589904 NTI589901:NTI589904 NJM589901:NJM589904 MZQ589901:MZQ589904 MPU589901:MPU589904 MFY589901:MFY589904 LWC589901:LWC589904 LMG589901:LMG589904 LCK589901:LCK589904 KSO589901:KSO589904 KIS589901:KIS589904 JYW589901:JYW589904 JPA589901:JPA589904 JFE589901:JFE589904 IVI589901:IVI589904 ILM589901:ILM589904 IBQ589901:IBQ589904 HRU589901:HRU589904 HHY589901:HHY589904 GYC589901:GYC589904 GOG589901:GOG589904 GEK589901:GEK589904 FUO589901:FUO589904 FKS589901:FKS589904 FAW589901:FAW589904 ERA589901:ERA589904 EHE589901:EHE589904 DXI589901:DXI589904 DNM589901:DNM589904 DDQ589901:DDQ589904 CTU589901:CTU589904 CJY589901:CJY589904 CAC589901:CAC589904 BQG589901:BQG589904 BGK589901:BGK589904 AWO589901:AWO589904 AMS589901:AMS589904 ACW589901:ACW589904 TA589901:TA589904 JE589901:JE589904 I589901:I589904 WVQ524365:WVQ524368 WLU524365:WLU524368 WBY524365:WBY524368 VSC524365:VSC524368 VIG524365:VIG524368 UYK524365:UYK524368 UOO524365:UOO524368 UES524365:UES524368 TUW524365:TUW524368 TLA524365:TLA524368 TBE524365:TBE524368 SRI524365:SRI524368 SHM524365:SHM524368 RXQ524365:RXQ524368 RNU524365:RNU524368 RDY524365:RDY524368 QUC524365:QUC524368 QKG524365:QKG524368 QAK524365:QAK524368 PQO524365:PQO524368 PGS524365:PGS524368 OWW524365:OWW524368 ONA524365:ONA524368 ODE524365:ODE524368 NTI524365:NTI524368 NJM524365:NJM524368 MZQ524365:MZQ524368 MPU524365:MPU524368 MFY524365:MFY524368 LWC524365:LWC524368 LMG524365:LMG524368 LCK524365:LCK524368 KSO524365:KSO524368 KIS524365:KIS524368 JYW524365:JYW524368 JPA524365:JPA524368 JFE524365:JFE524368 IVI524365:IVI524368 ILM524365:ILM524368 IBQ524365:IBQ524368 HRU524365:HRU524368 HHY524365:HHY524368 GYC524365:GYC524368 GOG524365:GOG524368 GEK524365:GEK524368 FUO524365:FUO524368 FKS524365:FKS524368 FAW524365:FAW524368 ERA524365:ERA524368 EHE524365:EHE524368 DXI524365:DXI524368 DNM524365:DNM524368 DDQ524365:DDQ524368 CTU524365:CTU524368 CJY524365:CJY524368 CAC524365:CAC524368 BQG524365:BQG524368 BGK524365:BGK524368 AWO524365:AWO524368 AMS524365:AMS524368 ACW524365:ACW524368 TA524365:TA524368 JE524365:JE524368 I524365:I524368 WVQ458829:WVQ458832 WLU458829:WLU458832 WBY458829:WBY458832 VSC458829:VSC458832 VIG458829:VIG458832 UYK458829:UYK458832 UOO458829:UOO458832 UES458829:UES458832 TUW458829:TUW458832 TLA458829:TLA458832 TBE458829:TBE458832 SRI458829:SRI458832 SHM458829:SHM458832 RXQ458829:RXQ458832 RNU458829:RNU458832 RDY458829:RDY458832 QUC458829:QUC458832 QKG458829:QKG458832 QAK458829:QAK458832 PQO458829:PQO458832 PGS458829:PGS458832 OWW458829:OWW458832 ONA458829:ONA458832 ODE458829:ODE458832 NTI458829:NTI458832 NJM458829:NJM458832 MZQ458829:MZQ458832 MPU458829:MPU458832 MFY458829:MFY458832 LWC458829:LWC458832 LMG458829:LMG458832 LCK458829:LCK458832 KSO458829:KSO458832 KIS458829:KIS458832 JYW458829:JYW458832 JPA458829:JPA458832 JFE458829:JFE458832 IVI458829:IVI458832 ILM458829:ILM458832 IBQ458829:IBQ458832 HRU458829:HRU458832 HHY458829:HHY458832 GYC458829:GYC458832 GOG458829:GOG458832 GEK458829:GEK458832 FUO458829:FUO458832 FKS458829:FKS458832 FAW458829:FAW458832 ERA458829:ERA458832 EHE458829:EHE458832 DXI458829:DXI458832 DNM458829:DNM458832 DDQ458829:DDQ458832 CTU458829:CTU458832 CJY458829:CJY458832 CAC458829:CAC458832 BQG458829:BQG458832 BGK458829:BGK458832 AWO458829:AWO458832 AMS458829:AMS458832 ACW458829:ACW458832 TA458829:TA458832 JE458829:JE458832 I458829:I458832 WVQ393293:WVQ393296 WLU393293:WLU393296 WBY393293:WBY393296 VSC393293:VSC393296 VIG393293:VIG393296 UYK393293:UYK393296 UOO393293:UOO393296 UES393293:UES393296 TUW393293:TUW393296 TLA393293:TLA393296 TBE393293:TBE393296 SRI393293:SRI393296 SHM393293:SHM393296 RXQ393293:RXQ393296 RNU393293:RNU393296 RDY393293:RDY393296 QUC393293:QUC393296 QKG393293:QKG393296 QAK393293:QAK393296 PQO393293:PQO393296 PGS393293:PGS393296 OWW393293:OWW393296 ONA393293:ONA393296 ODE393293:ODE393296 NTI393293:NTI393296 NJM393293:NJM393296 MZQ393293:MZQ393296 MPU393293:MPU393296 MFY393293:MFY393296 LWC393293:LWC393296 LMG393293:LMG393296 LCK393293:LCK393296 KSO393293:KSO393296 KIS393293:KIS393296 JYW393293:JYW393296 JPA393293:JPA393296 JFE393293:JFE393296 IVI393293:IVI393296 ILM393293:ILM393296 IBQ393293:IBQ393296 HRU393293:HRU393296 HHY393293:HHY393296 GYC393293:GYC393296 GOG393293:GOG393296 GEK393293:GEK393296 FUO393293:FUO393296 FKS393293:FKS393296 FAW393293:FAW393296 ERA393293:ERA393296 EHE393293:EHE393296 DXI393293:DXI393296 DNM393293:DNM393296 DDQ393293:DDQ393296 CTU393293:CTU393296 CJY393293:CJY393296 CAC393293:CAC393296 BQG393293:BQG393296 BGK393293:BGK393296 AWO393293:AWO393296 AMS393293:AMS393296 ACW393293:ACW393296 TA393293:TA393296 JE393293:JE393296 I393293:I393296 WVQ327757:WVQ327760 WLU327757:WLU327760 WBY327757:WBY327760 VSC327757:VSC327760 VIG327757:VIG327760 UYK327757:UYK327760 UOO327757:UOO327760 UES327757:UES327760 TUW327757:TUW327760 TLA327757:TLA327760 TBE327757:TBE327760 SRI327757:SRI327760 SHM327757:SHM327760 RXQ327757:RXQ327760 RNU327757:RNU327760 RDY327757:RDY327760 QUC327757:QUC327760 QKG327757:QKG327760 QAK327757:QAK327760 PQO327757:PQO327760 PGS327757:PGS327760 OWW327757:OWW327760 ONA327757:ONA327760 ODE327757:ODE327760 NTI327757:NTI327760 NJM327757:NJM327760 MZQ327757:MZQ327760 MPU327757:MPU327760 MFY327757:MFY327760 LWC327757:LWC327760 LMG327757:LMG327760 LCK327757:LCK327760 KSO327757:KSO327760 KIS327757:KIS327760 JYW327757:JYW327760 JPA327757:JPA327760 JFE327757:JFE327760 IVI327757:IVI327760 ILM327757:ILM327760 IBQ327757:IBQ327760 HRU327757:HRU327760 HHY327757:HHY327760 GYC327757:GYC327760 GOG327757:GOG327760 GEK327757:GEK327760 FUO327757:FUO327760 FKS327757:FKS327760 FAW327757:FAW327760 ERA327757:ERA327760 EHE327757:EHE327760 DXI327757:DXI327760 DNM327757:DNM327760 DDQ327757:DDQ327760 CTU327757:CTU327760 CJY327757:CJY327760 CAC327757:CAC327760 BQG327757:BQG327760 BGK327757:BGK327760 AWO327757:AWO327760 AMS327757:AMS327760 ACW327757:ACW327760 TA327757:TA327760 JE327757:JE327760 I327757:I327760 WVQ262221:WVQ262224 WLU262221:WLU262224 WBY262221:WBY262224 VSC262221:VSC262224 VIG262221:VIG262224 UYK262221:UYK262224 UOO262221:UOO262224 UES262221:UES262224 TUW262221:TUW262224 TLA262221:TLA262224 TBE262221:TBE262224 SRI262221:SRI262224 SHM262221:SHM262224 RXQ262221:RXQ262224 RNU262221:RNU262224 RDY262221:RDY262224 QUC262221:QUC262224 QKG262221:QKG262224 QAK262221:QAK262224 PQO262221:PQO262224 PGS262221:PGS262224 OWW262221:OWW262224 ONA262221:ONA262224 ODE262221:ODE262224 NTI262221:NTI262224 NJM262221:NJM262224 MZQ262221:MZQ262224 MPU262221:MPU262224 MFY262221:MFY262224 LWC262221:LWC262224 LMG262221:LMG262224 LCK262221:LCK262224 KSO262221:KSO262224 KIS262221:KIS262224 JYW262221:JYW262224 JPA262221:JPA262224 JFE262221:JFE262224 IVI262221:IVI262224 ILM262221:ILM262224 IBQ262221:IBQ262224 HRU262221:HRU262224 HHY262221:HHY262224 GYC262221:GYC262224 GOG262221:GOG262224 GEK262221:GEK262224 FUO262221:FUO262224 FKS262221:FKS262224 FAW262221:FAW262224 ERA262221:ERA262224 EHE262221:EHE262224 DXI262221:DXI262224 DNM262221:DNM262224 DDQ262221:DDQ262224 CTU262221:CTU262224 CJY262221:CJY262224 CAC262221:CAC262224 BQG262221:BQG262224 BGK262221:BGK262224 AWO262221:AWO262224 AMS262221:AMS262224 ACW262221:ACW262224 TA262221:TA262224 JE262221:JE262224 I262221:I262224 WVQ196685:WVQ196688 WLU196685:WLU196688 WBY196685:WBY196688 VSC196685:VSC196688 VIG196685:VIG196688 UYK196685:UYK196688 UOO196685:UOO196688 UES196685:UES196688 TUW196685:TUW196688 TLA196685:TLA196688 TBE196685:TBE196688 SRI196685:SRI196688 SHM196685:SHM196688 RXQ196685:RXQ196688 RNU196685:RNU196688 RDY196685:RDY196688 QUC196685:QUC196688 QKG196685:QKG196688 QAK196685:QAK196688 PQO196685:PQO196688 PGS196685:PGS196688 OWW196685:OWW196688 ONA196685:ONA196688 ODE196685:ODE196688 NTI196685:NTI196688 NJM196685:NJM196688 MZQ196685:MZQ196688 MPU196685:MPU196688 MFY196685:MFY196688 LWC196685:LWC196688 LMG196685:LMG196688 LCK196685:LCK196688 KSO196685:KSO196688 KIS196685:KIS196688 JYW196685:JYW196688 JPA196685:JPA196688 JFE196685:JFE196688 IVI196685:IVI196688 ILM196685:ILM196688 IBQ196685:IBQ196688 HRU196685:HRU196688 HHY196685:HHY196688 GYC196685:GYC196688 GOG196685:GOG196688 GEK196685:GEK196688 FUO196685:FUO196688 FKS196685:FKS196688 FAW196685:FAW196688 ERA196685:ERA196688 EHE196685:EHE196688 DXI196685:DXI196688 DNM196685:DNM196688 DDQ196685:DDQ196688 CTU196685:CTU196688 CJY196685:CJY196688 CAC196685:CAC196688 BQG196685:BQG196688 BGK196685:BGK196688 AWO196685:AWO196688 AMS196685:AMS196688 ACW196685:ACW196688 TA196685:TA196688 JE196685:JE196688 I196685:I196688 WVQ131149:WVQ131152 WLU131149:WLU131152 WBY131149:WBY131152 VSC131149:VSC131152 VIG131149:VIG131152 UYK131149:UYK131152 UOO131149:UOO131152 UES131149:UES131152 TUW131149:TUW131152 TLA131149:TLA131152 TBE131149:TBE131152 SRI131149:SRI131152 SHM131149:SHM131152 RXQ131149:RXQ131152 RNU131149:RNU131152 RDY131149:RDY131152 QUC131149:QUC131152 QKG131149:QKG131152 QAK131149:QAK131152 PQO131149:PQO131152 PGS131149:PGS131152 OWW131149:OWW131152 ONA131149:ONA131152 ODE131149:ODE131152 NTI131149:NTI131152 NJM131149:NJM131152 MZQ131149:MZQ131152 MPU131149:MPU131152 MFY131149:MFY131152 LWC131149:LWC131152 LMG131149:LMG131152 LCK131149:LCK131152 KSO131149:KSO131152 KIS131149:KIS131152 JYW131149:JYW131152 JPA131149:JPA131152 JFE131149:JFE131152 IVI131149:IVI131152 ILM131149:ILM131152 IBQ131149:IBQ131152 HRU131149:HRU131152 HHY131149:HHY131152 GYC131149:GYC131152 GOG131149:GOG131152 GEK131149:GEK131152 FUO131149:FUO131152 FKS131149:FKS131152 FAW131149:FAW131152 ERA131149:ERA131152 EHE131149:EHE131152 DXI131149:DXI131152 DNM131149:DNM131152 DDQ131149:DDQ131152 CTU131149:CTU131152 CJY131149:CJY131152 CAC131149:CAC131152 BQG131149:BQG131152 BGK131149:BGK131152 AWO131149:AWO131152 AMS131149:AMS131152 ACW131149:ACW131152 TA131149:TA131152 JE131149:JE131152 I131149:I131152 WVQ65613:WVQ65616 WLU65613:WLU65616 WBY65613:WBY65616 VSC65613:VSC65616 VIG65613:VIG65616 UYK65613:UYK65616 UOO65613:UOO65616 UES65613:UES65616 TUW65613:TUW65616 TLA65613:TLA65616 TBE65613:TBE65616 SRI65613:SRI65616 SHM65613:SHM65616 RXQ65613:RXQ65616 RNU65613:RNU65616 RDY65613:RDY65616 QUC65613:QUC65616 QKG65613:QKG65616 QAK65613:QAK65616 PQO65613:PQO65616 PGS65613:PGS65616 OWW65613:OWW65616 ONA65613:ONA65616 ODE65613:ODE65616 NTI65613:NTI65616 NJM65613:NJM65616 MZQ65613:MZQ65616 MPU65613:MPU65616 MFY65613:MFY65616 LWC65613:LWC65616 LMG65613:LMG65616 LCK65613:LCK65616 KSO65613:KSO65616 KIS65613:KIS65616 JYW65613:JYW65616 JPA65613:JPA65616 JFE65613:JFE65616 IVI65613:IVI65616 ILM65613:ILM65616 IBQ65613:IBQ65616 HRU65613:HRU65616 HHY65613:HHY65616 GYC65613:GYC65616 GOG65613:GOG65616 GEK65613:GEK65616 FUO65613:FUO65616 FKS65613:FKS65616 FAW65613:FAW65616 ERA65613:ERA65616 EHE65613:EHE65616 DXI65613:DXI65616 DNM65613:DNM65616 DDQ65613:DDQ65616 CTU65613:CTU65616 CJY65613:CJY65616 CAC65613:CAC65616 BQG65613:BQG65616 BGK65613:BGK65616 AWO65613:AWO65616 AMS65613:AMS65616 ACW65613:ACW65616 TA65613:TA65616 JE65613:JE65616 I65613:I65616 WVQ75:WVQ78 WLU75:WLU78 WBY75:WBY78 VSC75:VSC78 VIG75:VIG78 UYK75:UYK78 UOO75:UOO78 UES75:UES78 TUW75:TUW78 TLA75:TLA78 TBE75:TBE78 SRI75:SRI78 SHM75:SHM78 RXQ75:RXQ78 RNU75:RNU78 RDY75:RDY78 QUC75:QUC78 QKG75:QKG78 QAK75:QAK78 PQO75:PQO78 PGS75:PGS78 OWW75:OWW78 ONA75:ONA78 ODE75:ODE78 NTI75:NTI78 NJM75:NJM78 MZQ75:MZQ78 MPU75:MPU78 MFY75:MFY78 LWC75:LWC78 LMG75:LMG78 LCK75:LCK78 KSO75:KSO78 KIS75:KIS78 JYW75:JYW78 JPA75:JPA78 JFE75:JFE78 IVI75:IVI78 ILM75:ILM78 IBQ75:IBQ78 HRU75:HRU78 HHY75:HHY78 GYC75:GYC78 GOG75:GOG78 GEK75:GEK78 FUO75:FUO78 FKS75:FKS78 FAW75:FAW78 ERA75:ERA78 EHE75:EHE78 DXI75:DXI78 DNM75:DNM78 DDQ75:DDQ78 CTU75:CTU78 CJY75:CJY78 CAC75:CAC78 BQG75:BQG78 BGK75:BGK78 AWO75:AWO78 AMS75:AMS78 ACW75:ACW78">
      <formula1>$N$74:$O$74</formula1>
    </dataValidation>
    <dataValidation type="list" allowBlank="1" showInputMessage="1" showErrorMessage="1" sqref="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formula1>#REF!</formula1>
    </dataValidation>
    <dataValidation type="list" allowBlank="1" showInputMessage="1" showErrorMessage="1" sqref="WVP983096 WLT983096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formula1>$N$53:$Q$53</formula1>
    </dataValidation>
    <dataValidation type="list" operator="equal" allowBlank="1" showInputMessage="1" showErrorMessage="1" sqref="JE71 WVQ983113 WLU983113 WBY983113 VSC983113 VIG983113 UYK983113 UOO983113 UES983113 TUW983113 TLA983113 TBE983113 SRI983113 SHM983113 RXQ983113 RNU983113 RDY983113 QUC983113 QKG983113 QAK983113 PQO983113 PGS983113 OWW983113 ONA983113 ODE983113 NTI983113 NJM983113 MZQ983113 MPU983113 MFY983113 LWC983113 LMG983113 LCK983113 KSO983113 KIS983113 JYW983113 JPA983113 JFE983113 IVI983113 ILM983113 IBQ983113 HRU983113 HHY983113 GYC983113 GOG983113 GEK983113 FUO983113 FKS983113 FAW983113 ERA983113 EHE983113 DXI983113 DNM983113 DDQ983113 CTU983113 CJY983113 CAC983113 BQG983113 BGK983113 AWO983113 AMS983113 ACW983113 TA983113 JE983113 I983113 WVQ917577 WLU917577 WBY917577 VSC917577 VIG917577 UYK917577 UOO917577 UES917577 TUW917577 TLA917577 TBE917577 SRI917577 SHM917577 RXQ917577 RNU917577 RDY917577 QUC917577 QKG917577 QAK917577 PQO917577 PGS917577 OWW917577 ONA917577 ODE917577 NTI917577 NJM917577 MZQ917577 MPU917577 MFY917577 LWC917577 LMG917577 LCK917577 KSO917577 KIS917577 JYW917577 JPA917577 JFE917577 IVI917577 ILM917577 IBQ917577 HRU917577 HHY917577 GYC917577 GOG917577 GEK917577 FUO917577 FKS917577 FAW917577 ERA917577 EHE917577 DXI917577 DNM917577 DDQ917577 CTU917577 CJY917577 CAC917577 BQG917577 BGK917577 AWO917577 AMS917577 ACW917577 TA917577 JE917577 I917577 WVQ852041 WLU852041 WBY852041 VSC852041 VIG852041 UYK852041 UOO852041 UES852041 TUW852041 TLA852041 TBE852041 SRI852041 SHM852041 RXQ852041 RNU852041 RDY852041 QUC852041 QKG852041 QAK852041 PQO852041 PGS852041 OWW852041 ONA852041 ODE852041 NTI852041 NJM852041 MZQ852041 MPU852041 MFY852041 LWC852041 LMG852041 LCK852041 KSO852041 KIS852041 JYW852041 JPA852041 JFE852041 IVI852041 ILM852041 IBQ852041 HRU852041 HHY852041 GYC852041 GOG852041 GEK852041 FUO852041 FKS852041 FAW852041 ERA852041 EHE852041 DXI852041 DNM852041 DDQ852041 CTU852041 CJY852041 CAC852041 BQG852041 BGK852041 AWO852041 AMS852041 ACW852041 TA852041 JE852041 I852041 WVQ786505 WLU786505 WBY786505 VSC786505 VIG786505 UYK786505 UOO786505 UES786505 TUW786505 TLA786505 TBE786505 SRI786505 SHM786505 RXQ786505 RNU786505 RDY786505 QUC786505 QKG786505 QAK786505 PQO786505 PGS786505 OWW786505 ONA786505 ODE786505 NTI786505 NJM786505 MZQ786505 MPU786505 MFY786505 LWC786505 LMG786505 LCK786505 KSO786505 KIS786505 JYW786505 JPA786505 JFE786505 IVI786505 ILM786505 IBQ786505 HRU786505 HHY786505 GYC786505 GOG786505 GEK786505 FUO786505 FKS786505 FAW786505 ERA786505 EHE786505 DXI786505 DNM786505 DDQ786505 CTU786505 CJY786505 CAC786505 BQG786505 BGK786505 AWO786505 AMS786505 ACW786505 TA786505 JE786505 I786505 WVQ720969 WLU720969 WBY720969 VSC720969 VIG720969 UYK720969 UOO720969 UES720969 TUW720969 TLA720969 TBE720969 SRI720969 SHM720969 RXQ720969 RNU720969 RDY720969 QUC720969 QKG720969 QAK720969 PQO720969 PGS720969 OWW720969 ONA720969 ODE720969 NTI720969 NJM720969 MZQ720969 MPU720969 MFY720969 LWC720969 LMG720969 LCK720969 KSO720969 KIS720969 JYW720969 JPA720969 JFE720969 IVI720969 ILM720969 IBQ720969 HRU720969 HHY720969 GYC720969 GOG720969 GEK720969 FUO720969 FKS720969 FAW720969 ERA720969 EHE720969 DXI720969 DNM720969 DDQ720969 CTU720969 CJY720969 CAC720969 BQG720969 BGK720969 AWO720969 AMS720969 ACW720969 TA720969 JE720969 I720969 WVQ655433 WLU655433 WBY655433 VSC655433 VIG655433 UYK655433 UOO655433 UES655433 TUW655433 TLA655433 TBE655433 SRI655433 SHM655433 RXQ655433 RNU655433 RDY655433 QUC655433 QKG655433 QAK655433 PQO655433 PGS655433 OWW655433 ONA655433 ODE655433 NTI655433 NJM655433 MZQ655433 MPU655433 MFY655433 LWC655433 LMG655433 LCK655433 KSO655433 KIS655433 JYW655433 JPA655433 JFE655433 IVI655433 ILM655433 IBQ655433 HRU655433 HHY655433 GYC655433 GOG655433 GEK655433 FUO655433 FKS655433 FAW655433 ERA655433 EHE655433 DXI655433 DNM655433 DDQ655433 CTU655433 CJY655433 CAC655433 BQG655433 BGK655433 AWO655433 AMS655433 ACW655433 TA655433 JE655433 I655433 WVQ589897 WLU589897 WBY589897 VSC589897 VIG589897 UYK589897 UOO589897 UES589897 TUW589897 TLA589897 TBE589897 SRI589897 SHM589897 RXQ589897 RNU589897 RDY589897 QUC589897 QKG589897 QAK589897 PQO589897 PGS589897 OWW589897 ONA589897 ODE589897 NTI589897 NJM589897 MZQ589897 MPU589897 MFY589897 LWC589897 LMG589897 LCK589897 KSO589897 KIS589897 JYW589897 JPA589897 JFE589897 IVI589897 ILM589897 IBQ589897 HRU589897 HHY589897 GYC589897 GOG589897 GEK589897 FUO589897 FKS589897 FAW589897 ERA589897 EHE589897 DXI589897 DNM589897 DDQ589897 CTU589897 CJY589897 CAC589897 BQG589897 BGK589897 AWO589897 AMS589897 ACW589897 TA589897 JE589897 I589897 WVQ524361 WLU524361 WBY524361 VSC524361 VIG524361 UYK524361 UOO524361 UES524361 TUW524361 TLA524361 TBE524361 SRI524361 SHM524361 RXQ524361 RNU524361 RDY524361 QUC524361 QKG524361 QAK524361 PQO524361 PGS524361 OWW524361 ONA524361 ODE524361 NTI524361 NJM524361 MZQ524361 MPU524361 MFY524361 LWC524361 LMG524361 LCK524361 KSO524361 KIS524361 JYW524361 JPA524361 JFE524361 IVI524361 ILM524361 IBQ524361 HRU524361 HHY524361 GYC524361 GOG524361 GEK524361 FUO524361 FKS524361 FAW524361 ERA524361 EHE524361 DXI524361 DNM524361 DDQ524361 CTU524361 CJY524361 CAC524361 BQG524361 BGK524361 AWO524361 AMS524361 ACW524361 TA524361 JE524361 I524361 WVQ458825 WLU458825 WBY458825 VSC458825 VIG458825 UYK458825 UOO458825 UES458825 TUW458825 TLA458825 TBE458825 SRI458825 SHM458825 RXQ458825 RNU458825 RDY458825 QUC458825 QKG458825 QAK458825 PQO458825 PGS458825 OWW458825 ONA458825 ODE458825 NTI458825 NJM458825 MZQ458825 MPU458825 MFY458825 LWC458825 LMG458825 LCK458825 KSO458825 KIS458825 JYW458825 JPA458825 JFE458825 IVI458825 ILM458825 IBQ458825 HRU458825 HHY458825 GYC458825 GOG458825 GEK458825 FUO458825 FKS458825 FAW458825 ERA458825 EHE458825 DXI458825 DNM458825 DDQ458825 CTU458825 CJY458825 CAC458825 BQG458825 BGK458825 AWO458825 AMS458825 ACW458825 TA458825 JE458825 I458825 WVQ393289 WLU393289 WBY393289 VSC393289 VIG393289 UYK393289 UOO393289 UES393289 TUW393289 TLA393289 TBE393289 SRI393289 SHM393289 RXQ393289 RNU393289 RDY393289 QUC393289 QKG393289 QAK393289 PQO393289 PGS393289 OWW393289 ONA393289 ODE393289 NTI393289 NJM393289 MZQ393289 MPU393289 MFY393289 LWC393289 LMG393289 LCK393289 KSO393289 KIS393289 JYW393289 JPA393289 JFE393289 IVI393289 ILM393289 IBQ393289 HRU393289 HHY393289 GYC393289 GOG393289 GEK393289 FUO393289 FKS393289 FAW393289 ERA393289 EHE393289 DXI393289 DNM393289 DDQ393289 CTU393289 CJY393289 CAC393289 BQG393289 BGK393289 AWO393289 AMS393289 ACW393289 TA393289 JE393289 I393289 WVQ327753 WLU327753 WBY327753 VSC327753 VIG327753 UYK327753 UOO327753 UES327753 TUW327753 TLA327753 TBE327753 SRI327753 SHM327753 RXQ327753 RNU327753 RDY327753 QUC327753 QKG327753 QAK327753 PQO327753 PGS327753 OWW327753 ONA327753 ODE327753 NTI327753 NJM327753 MZQ327753 MPU327753 MFY327753 LWC327753 LMG327753 LCK327753 KSO327753 KIS327753 JYW327753 JPA327753 JFE327753 IVI327753 ILM327753 IBQ327753 HRU327753 HHY327753 GYC327753 GOG327753 GEK327753 FUO327753 FKS327753 FAW327753 ERA327753 EHE327753 DXI327753 DNM327753 DDQ327753 CTU327753 CJY327753 CAC327753 BQG327753 BGK327753 AWO327753 AMS327753 ACW327753 TA327753 JE327753 I327753 WVQ262217 WLU262217 WBY262217 VSC262217 VIG262217 UYK262217 UOO262217 UES262217 TUW262217 TLA262217 TBE262217 SRI262217 SHM262217 RXQ262217 RNU262217 RDY262217 QUC262217 QKG262217 QAK262217 PQO262217 PGS262217 OWW262217 ONA262217 ODE262217 NTI262217 NJM262217 MZQ262217 MPU262217 MFY262217 LWC262217 LMG262217 LCK262217 KSO262217 KIS262217 JYW262217 JPA262217 JFE262217 IVI262217 ILM262217 IBQ262217 HRU262217 HHY262217 GYC262217 GOG262217 GEK262217 FUO262217 FKS262217 FAW262217 ERA262217 EHE262217 DXI262217 DNM262217 DDQ262217 CTU262217 CJY262217 CAC262217 BQG262217 BGK262217 AWO262217 AMS262217 ACW262217 TA262217 JE262217 I262217 WVQ196681 WLU196681 WBY196681 VSC196681 VIG196681 UYK196681 UOO196681 UES196681 TUW196681 TLA196681 TBE196681 SRI196681 SHM196681 RXQ196681 RNU196681 RDY196681 QUC196681 QKG196681 QAK196681 PQO196681 PGS196681 OWW196681 ONA196681 ODE196681 NTI196681 NJM196681 MZQ196681 MPU196681 MFY196681 LWC196681 LMG196681 LCK196681 KSO196681 KIS196681 JYW196681 JPA196681 JFE196681 IVI196681 ILM196681 IBQ196681 HRU196681 HHY196681 GYC196681 GOG196681 GEK196681 FUO196681 FKS196681 FAW196681 ERA196681 EHE196681 DXI196681 DNM196681 DDQ196681 CTU196681 CJY196681 CAC196681 BQG196681 BGK196681 AWO196681 AMS196681 ACW196681 TA196681 JE196681 I196681 WVQ131145 WLU131145 WBY131145 VSC131145 VIG131145 UYK131145 UOO131145 UES131145 TUW131145 TLA131145 TBE131145 SRI131145 SHM131145 RXQ131145 RNU131145 RDY131145 QUC131145 QKG131145 QAK131145 PQO131145 PGS131145 OWW131145 ONA131145 ODE131145 NTI131145 NJM131145 MZQ131145 MPU131145 MFY131145 LWC131145 LMG131145 LCK131145 KSO131145 KIS131145 JYW131145 JPA131145 JFE131145 IVI131145 ILM131145 IBQ131145 HRU131145 HHY131145 GYC131145 GOG131145 GEK131145 FUO131145 FKS131145 FAW131145 ERA131145 EHE131145 DXI131145 DNM131145 DDQ131145 CTU131145 CJY131145 CAC131145 BQG131145 BGK131145 AWO131145 AMS131145 ACW131145 TA131145 JE131145 I131145 WVQ65609 WLU65609 WBY65609 VSC65609 VIG65609 UYK65609 UOO65609 UES65609 TUW65609 TLA65609 TBE65609 SRI65609 SHM65609 RXQ65609 RNU65609 RDY65609 QUC65609 QKG65609 QAK65609 PQO65609 PGS65609 OWW65609 ONA65609 ODE65609 NTI65609 NJM65609 MZQ65609 MPU65609 MFY65609 LWC65609 LMG65609 LCK65609 KSO65609 KIS65609 JYW65609 JPA65609 JFE65609 IVI65609 ILM65609 IBQ65609 HRU65609 HHY65609 GYC65609 GOG65609 GEK65609 FUO65609 FKS65609 FAW65609 ERA65609 EHE65609 DXI65609 DNM65609 DDQ65609 CTU65609 CJY65609 CAC65609 BQG65609 BGK65609 AWO65609 AMS65609 ACW65609 TA65609 JE65609 I65609 WVQ71 WLU71 WBY71 VSC71 VIG71 UYK71 UOO71 UES71 TUW71 TLA71 TBE71 SRI71 SHM71 RXQ71 RNU71 RDY71 QUC71 QKG71 QAK71 PQO71 PGS71 OWW71 ONA71 ODE71 NTI71 NJM71 MZQ71 MPU71 MFY71 LWC71 LMG71 LCK71 KSO71 KIS71 JYW71 JPA71 JFE71 IVI71 ILM71 IBQ71 HRU71 HHY71 GYC71 GOG71 GEK71 FUO71 FKS71 FAW71 ERA71 EHE71 DXI71 DNM71 DDQ71 CTU71 CJY71 CAC71 BQG71 BGK71 AWO71 AMS71 ACW71 TA71">
      <formula1>$N$71:$O$71</formula1>
    </dataValidation>
    <dataValidation type="list" allowBlank="1" showInputMessage="1" showErrorMessage="1" sqref="JE89 ACW89 TA89 WVQ983129 WLU983129 WBY983129 VSC983129 VIG983129 UYK983129 UOO983129 UES983129 TUW983129 TLA983129 TBE983129 SRI983129 SHM983129 RXQ983129 RNU983129 RDY983129 QUC983129 QKG983129 QAK983129 PQO983129 PGS983129 OWW983129 ONA983129 ODE983129 NTI983129 NJM983129 MZQ983129 MPU983129 MFY983129 LWC983129 LMG983129 LCK983129 KSO983129 KIS983129 JYW983129 JPA983129 JFE983129 IVI983129 ILM983129 IBQ983129 HRU983129 HHY983129 GYC983129 GOG983129 GEK983129 FUO983129 FKS983129 FAW983129 ERA983129 EHE983129 DXI983129 DNM983129 DDQ983129 CTU983129 CJY983129 CAC983129 BQG983129 BGK983129 AWO983129 AMS983129 ACW983129 TA983129 JE983129 I983129 WVQ917593 WLU917593 WBY917593 VSC917593 VIG917593 UYK917593 UOO917593 UES917593 TUW917593 TLA917593 TBE917593 SRI917593 SHM917593 RXQ917593 RNU917593 RDY917593 QUC917593 QKG917593 QAK917593 PQO917593 PGS917593 OWW917593 ONA917593 ODE917593 NTI917593 NJM917593 MZQ917593 MPU917593 MFY917593 LWC917593 LMG917593 LCK917593 KSO917593 KIS917593 JYW917593 JPA917593 JFE917593 IVI917593 ILM917593 IBQ917593 HRU917593 HHY917593 GYC917593 GOG917593 GEK917593 FUO917593 FKS917593 FAW917593 ERA917593 EHE917593 DXI917593 DNM917593 DDQ917593 CTU917593 CJY917593 CAC917593 BQG917593 BGK917593 AWO917593 AMS917593 ACW917593 TA917593 JE917593 I917593 WVQ852057 WLU852057 WBY852057 VSC852057 VIG852057 UYK852057 UOO852057 UES852057 TUW852057 TLA852057 TBE852057 SRI852057 SHM852057 RXQ852057 RNU852057 RDY852057 QUC852057 QKG852057 QAK852057 PQO852057 PGS852057 OWW852057 ONA852057 ODE852057 NTI852057 NJM852057 MZQ852057 MPU852057 MFY852057 LWC852057 LMG852057 LCK852057 KSO852057 KIS852057 JYW852057 JPA852057 JFE852057 IVI852057 ILM852057 IBQ852057 HRU852057 HHY852057 GYC852057 GOG852057 GEK852057 FUO852057 FKS852057 FAW852057 ERA852057 EHE852057 DXI852057 DNM852057 DDQ852057 CTU852057 CJY852057 CAC852057 BQG852057 BGK852057 AWO852057 AMS852057 ACW852057 TA852057 JE852057 I852057 WVQ786521 WLU786521 WBY786521 VSC786521 VIG786521 UYK786521 UOO786521 UES786521 TUW786521 TLA786521 TBE786521 SRI786521 SHM786521 RXQ786521 RNU786521 RDY786521 QUC786521 QKG786521 QAK786521 PQO786521 PGS786521 OWW786521 ONA786521 ODE786521 NTI786521 NJM786521 MZQ786521 MPU786521 MFY786521 LWC786521 LMG786521 LCK786521 KSO786521 KIS786521 JYW786521 JPA786521 JFE786521 IVI786521 ILM786521 IBQ786521 HRU786521 HHY786521 GYC786521 GOG786521 GEK786521 FUO786521 FKS786521 FAW786521 ERA786521 EHE786521 DXI786521 DNM786521 DDQ786521 CTU786521 CJY786521 CAC786521 BQG786521 BGK786521 AWO786521 AMS786521 ACW786521 TA786521 JE786521 I786521 WVQ720985 WLU720985 WBY720985 VSC720985 VIG720985 UYK720985 UOO720985 UES720985 TUW720985 TLA720985 TBE720985 SRI720985 SHM720985 RXQ720985 RNU720985 RDY720985 QUC720985 QKG720985 QAK720985 PQO720985 PGS720985 OWW720985 ONA720985 ODE720985 NTI720985 NJM720985 MZQ720985 MPU720985 MFY720985 LWC720985 LMG720985 LCK720985 KSO720985 KIS720985 JYW720985 JPA720985 JFE720985 IVI720985 ILM720985 IBQ720985 HRU720985 HHY720985 GYC720985 GOG720985 GEK720985 FUO720985 FKS720985 FAW720985 ERA720985 EHE720985 DXI720985 DNM720985 DDQ720985 CTU720985 CJY720985 CAC720985 BQG720985 BGK720985 AWO720985 AMS720985 ACW720985 TA720985 JE720985 I720985 WVQ655449 WLU655449 WBY655449 VSC655449 VIG655449 UYK655449 UOO655449 UES655449 TUW655449 TLA655449 TBE655449 SRI655449 SHM655449 RXQ655449 RNU655449 RDY655449 QUC655449 QKG655449 QAK655449 PQO655449 PGS655449 OWW655449 ONA655449 ODE655449 NTI655449 NJM655449 MZQ655449 MPU655449 MFY655449 LWC655449 LMG655449 LCK655449 KSO655449 KIS655449 JYW655449 JPA655449 JFE655449 IVI655449 ILM655449 IBQ655449 HRU655449 HHY655449 GYC655449 GOG655449 GEK655449 FUO655449 FKS655449 FAW655449 ERA655449 EHE655449 DXI655449 DNM655449 DDQ655449 CTU655449 CJY655449 CAC655449 BQG655449 BGK655449 AWO655449 AMS655449 ACW655449 TA655449 JE655449 I655449 WVQ589913 WLU589913 WBY589913 VSC589913 VIG589913 UYK589913 UOO589913 UES589913 TUW589913 TLA589913 TBE589913 SRI589913 SHM589913 RXQ589913 RNU589913 RDY589913 QUC589913 QKG589913 QAK589913 PQO589913 PGS589913 OWW589913 ONA589913 ODE589913 NTI589913 NJM589913 MZQ589913 MPU589913 MFY589913 LWC589913 LMG589913 LCK589913 KSO589913 KIS589913 JYW589913 JPA589913 JFE589913 IVI589913 ILM589913 IBQ589913 HRU589913 HHY589913 GYC589913 GOG589913 GEK589913 FUO589913 FKS589913 FAW589913 ERA589913 EHE589913 DXI589913 DNM589913 DDQ589913 CTU589913 CJY589913 CAC589913 BQG589913 BGK589913 AWO589913 AMS589913 ACW589913 TA589913 JE589913 I589913 WVQ524377 WLU524377 WBY524377 VSC524377 VIG524377 UYK524377 UOO524377 UES524377 TUW524377 TLA524377 TBE524377 SRI524377 SHM524377 RXQ524377 RNU524377 RDY524377 QUC524377 QKG524377 QAK524377 PQO524377 PGS524377 OWW524377 ONA524377 ODE524377 NTI524377 NJM524377 MZQ524377 MPU524377 MFY524377 LWC524377 LMG524377 LCK524377 KSO524377 KIS524377 JYW524377 JPA524377 JFE524377 IVI524377 ILM524377 IBQ524377 HRU524377 HHY524377 GYC524377 GOG524377 GEK524377 FUO524377 FKS524377 FAW524377 ERA524377 EHE524377 DXI524377 DNM524377 DDQ524377 CTU524377 CJY524377 CAC524377 BQG524377 BGK524377 AWO524377 AMS524377 ACW524377 TA524377 JE524377 I524377 WVQ458841 WLU458841 WBY458841 VSC458841 VIG458841 UYK458841 UOO458841 UES458841 TUW458841 TLA458841 TBE458841 SRI458841 SHM458841 RXQ458841 RNU458841 RDY458841 QUC458841 QKG458841 QAK458841 PQO458841 PGS458841 OWW458841 ONA458841 ODE458841 NTI458841 NJM458841 MZQ458841 MPU458841 MFY458841 LWC458841 LMG458841 LCK458841 KSO458841 KIS458841 JYW458841 JPA458841 JFE458841 IVI458841 ILM458841 IBQ458841 HRU458841 HHY458841 GYC458841 GOG458841 GEK458841 FUO458841 FKS458841 FAW458841 ERA458841 EHE458841 DXI458841 DNM458841 DDQ458841 CTU458841 CJY458841 CAC458841 BQG458841 BGK458841 AWO458841 AMS458841 ACW458841 TA458841 JE458841 I458841 WVQ393305 WLU393305 WBY393305 VSC393305 VIG393305 UYK393305 UOO393305 UES393305 TUW393305 TLA393305 TBE393305 SRI393305 SHM393305 RXQ393305 RNU393305 RDY393305 QUC393305 QKG393305 QAK393305 PQO393305 PGS393305 OWW393305 ONA393305 ODE393305 NTI393305 NJM393305 MZQ393305 MPU393305 MFY393305 LWC393305 LMG393305 LCK393305 KSO393305 KIS393305 JYW393305 JPA393305 JFE393305 IVI393305 ILM393305 IBQ393305 HRU393305 HHY393305 GYC393305 GOG393305 GEK393305 FUO393305 FKS393305 FAW393305 ERA393305 EHE393305 DXI393305 DNM393305 DDQ393305 CTU393305 CJY393305 CAC393305 BQG393305 BGK393305 AWO393305 AMS393305 ACW393305 TA393305 JE393305 I393305 WVQ327769 WLU327769 WBY327769 VSC327769 VIG327769 UYK327769 UOO327769 UES327769 TUW327769 TLA327769 TBE327769 SRI327769 SHM327769 RXQ327769 RNU327769 RDY327769 QUC327769 QKG327769 QAK327769 PQO327769 PGS327769 OWW327769 ONA327769 ODE327769 NTI327769 NJM327769 MZQ327769 MPU327769 MFY327769 LWC327769 LMG327769 LCK327769 KSO327769 KIS327769 JYW327769 JPA327769 JFE327769 IVI327769 ILM327769 IBQ327769 HRU327769 HHY327769 GYC327769 GOG327769 GEK327769 FUO327769 FKS327769 FAW327769 ERA327769 EHE327769 DXI327769 DNM327769 DDQ327769 CTU327769 CJY327769 CAC327769 BQG327769 BGK327769 AWO327769 AMS327769 ACW327769 TA327769 JE327769 I327769 WVQ262233 WLU262233 WBY262233 VSC262233 VIG262233 UYK262233 UOO262233 UES262233 TUW262233 TLA262233 TBE262233 SRI262233 SHM262233 RXQ262233 RNU262233 RDY262233 QUC262233 QKG262233 QAK262233 PQO262233 PGS262233 OWW262233 ONA262233 ODE262233 NTI262233 NJM262233 MZQ262233 MPU262233 MFY262233 LWC262233 LMG262233 LCK262233 KSO262233 KIS262233 JYW262233 JPA262233 JFE262233 IVI262233 ILM262233 IBQ262233 HRU262233 HHY262233 GYC262233 GOG262233 GEK262233 FUO262233 FKS262233 FAW262233 ERA262233 EHE262233 DXI262233 DNM262233 DDQ262233 CTU262233 CJY262233 CAC262233 BQG262233 BGK262233 AWO262233 AMS262233 ACW262233 TA262233 JE262233 I262233 WVQ196697 WLU196697 WBY196697 VSC196697 VIG196697 UYK196697 UOO196697 UES196697 TUW196697 TLA196697 TBE196697 SRI196697 SHM196697 RXQ196697 RNU196697 RDY196697 QUC196697 QKG196697 QAK196697 PQO196697 PGS196697 OWW196697 ONA196697 ODE196697 NTI196697 NJM196697 MZQ196697 MPU196697 MFY196697 LWC196697 LMG196697 LCK196697 KSO196697 KIS196697 JYW196697 JPA196697 JFE196697 IVI196697 ILM196697 IBQ196697 HRU196697 HHY196697 GYC196697 GOG196697 GEK196697 FUO196697 FKS196697 FAW196697 ERA196697 EHE196697 DXI196697 DNM196697 DDQ196697 CTU196697 CJY196697 CAC196697 BQG196697 BGK196697 AWO196697 AMS196697 ACW196697 TA196697 JE196697 I196697 WVQ131161 WLU131161 WBY131161 VSC131161 VIG131161 UYK131161 UOO131161 UES131161 TUW131161 TLA131161 TBE131161 SRI131161 SHM131161 RXQ131161 RNU131161 RDY131161 QUC131161 QKG131161 QAK131161 PQO131161 PGS131161 OWW131161 ONA131161 ODE131161 NTI131161 NJM131161 MZQ131161 MPU131161 MFY131161 LWC131161 LMG131161 LCK131161 KSO131161 KIS131161 JYW131161 JPA131161 JFE131161 IVI131161 ILM131161 IBQ131161 HRU131161 HHY131161 GYC131161 GOG131161 GEK131161 FUO131161 FKS131161 FAW131161 ERA131161 EHE131161 DXI131161 DNM131161 DDQ131161 CTU131161 CJY131161 CAC131161 BQG131161 BGK131161 AWO131161 AMS131161 ACW131161 TA131161 JE131161 I131161 WVQ65625 WLU65625 WBY65625 VSC65625 VIG65625 UYK65625 UOO65625 UES65625 TUW65625 TLA65625 TBE65625 SRI65625 SHM65625 RXQ65625 RNU65625 RDY65625 QUC65625 QKG65625 QAK65625 PQO65625 PGS65625 OWW65625 ONA65625 ODE65625 NTI65625 NJM65625 MZQ65625 MPU65625 MFY65625 LWC65625 LMG65625 LCK65625 KSO65625 KIS65625 JYW65625 JPA65625 JFE65625 IVI65625 ILM65625 IBQ65625 HRU65625 HHY65625 GYC65625 GOG65625 GEK65625 FUO65625 FKS65625 FAW65625 ERA65625 EHE65625 DXI65625 DNM65625 DDQ65625 CTU65625 CJY65625 CAC65625 BQG65625 BGK65625 AWO65625 AMS65625 ACW65625 TA65625 JE65625 I65625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formula1>$N$71:$O$71</formula1>
    </dataValidation>
    <dataValidation type="list" allowBlank="1" showInputMessage="1" showErrorMessage="1" sqref="WVP983087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formula1>$N$42:$Q$42</formula1>
    </dataValidation>
    <dataValidation type="list" allowBlank="1" showInputMessage="1" showErrorMessage="1" sqref="WVP983077 H31:H32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H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H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H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H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H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H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H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H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H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H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H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H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H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H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H655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formula1>$N$31:$Q$31</formula1>
    </dataValidation>
    <dataValidation type="list" allowBlank="1" showInputMessage="1" showErrorMessage="1" sqref="WVP983079 H33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H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H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H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H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H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H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H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H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H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H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H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H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H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H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H65575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formula1>$M$33:$Q$33</formula1>
    </dataValidation>
    <dataValidation type="list" allowBlank="1" showInputMessage="1" showErrorMessage="1" sqref="WVP983080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formula1>$N$35:$Q$35</formula1>
    </dataValidation>
    <dataValidation type="list" allowBlank="1" showInputMessage="1" showErrorMessage="1" sqref="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formula1>$N$32:$Q$32</formula1>
    </dataValidation>
    <dataValidation type="list" allowBlank="1" showInputMessage="1" showErrorMessage="1" sqref="WVP983081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formula1>$O$36:$P$36</formula1>
    </dataValidation>
    <dataValidation type="list" allowBlank="1" showInputMessage="1" showErrorMessage="1" sqref="WVP983082:WVP983083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formula1>$O$37:$P$37</formula1>
    </dataValidation>
    <dataValidation type="list" allowBlank="1" showInputMessage="1" showErrorMessage="1" sqref="WVP983084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formula1>$N$39:$Q$39</formula1>
    </dataValidation>
    <dataValidation type="list" allowBlank="1" showInputMessage="1" showErrorMessage="1" sqref="WVP983085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formula1>$O$40:$P$40</formula1>
    </dataValidation>
    <dataValidation type="list" allowBlank="1" showInputMessage="1" showErrorMessage="1" sqref="WVP983092 WLT983092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formula1>$N$49:$Q$49</formula1>
    </dataValidation>
    <dataValidation type="list" allowBlank="1" showInputMessage="1" showErrorMessage="1" sqref="J42:J43 WVR983116:WVR983120 WLV983116:WLV983120 WBZ983116:WBZ983120 VSD983116:VSD983120 VIH983116:VIH983120 UYL983116:UYL983120 UOP983116:UOP983120 UET983116:UET983120 TUX983116:TUX983120 TLB983116:TLB983120 TBF983116:TBF983120 SRJ983116:SRJ983120 SHN983116:SHN983120 RXR983116:RXR983120 RNV983116:RNV983120 RDZ983116:RDZ983120 QUD983116:QUD983120 QKH983116:QKH983120 QAL983116:QAL983120 PQP983116:PQP983120 PGT983116:PGT983120 OWX983116:OWX983120 ONB983116:ONB983120 ODF983116:ODF983120 NTJ983116:NTJ983120 NJN983116:NJN983120 MZR983116:MZR983120 MPV983116:MPV983120 MFZ983116:MFZ983120 LWD983116:LWD983120 LMH983116:LMH983120 LCL983116:LCL983120 KSP983116:KSP983120 KIT983116:KIT983120 JYX983116:JYX983120 JPB983116:JPB983120 JFF983116:JFF983120 IVJ983116:IVJ983120 ILN983116:ILN983120 IBR983116:IBR983120 HRV983116:HRV983120 HHZ983116:HHZ983120 GYD983116:GYD983120 GOH983116:GOH983120 GEL983116:GEL983120 FUP983116:FUP983120 FKT983116:FKT983120 FAX983116:FAX983120 ERB983116:ERB983120 EHF983116:EHF983120 DXJ983116:DXJ983120 DNN983116:DNN983120 DDR983116:DDR983120 CTV983116:CTV983120 CJZ983116:CJZ983120 CAD983116:CAD983120 BQH983116:BQH983120 BGL983116:BGL983120 AWP983116:AWP983120 AMT983116:AMT983120 ACX983116:ACX983120 TB983116:TB983120 JF983116:JF983120 J983116:J983120 WVR917580:WVR917584 WLV917580:WLV917584 WBZ917580:WBZ917584 VSD917580:VSD917584 VIH917580:VIH917584 UYL917580:UYL917584 UOP917580:UOP917584 UET917580:UET917584 TUX917580:TUX917584 TLB917580:TLB917584 TBF917580:TBF917584 SRJ917580:SRJ917584 SHN917580:SHN917584 RXR917580:RXR917584 RNV917580:RNV917584 RDZ917580:RDZ917584 QUD917580:QUD917584 QKH917580:QKH917584 QAL917580:QAL917584 PQP917580:PQP917584 PGT917580:PGT917584 OWX917580:OWX917584 ONB917580:ONB917584 ODF917580:ODF917584 NTJ917580:NTJ917584 NJN917580:NJN917584 MZR917580:MZR917584 MPV917580:MPV917584 MFZ917580:MFZ917584 LWD917580:LWD917584 LMH917580:LMH917584 LCL917580:LCL917584 KSP917580:KSP917584 KIT917580:KIT917584 JYX917580:JYX917584 JPB917580:JPB917584 JFF917580:JFF917584 IVJ917580:IVJ917584 ILN917580:ILN917584 IBR917580:IBR917584 HRV917580:HRV917584 HHZ917580:HHZ917584 GYD917580:GYD917584 GOH917580:GOH917584 GEL917580:GEL917584 FUP917580:FUP917584 FKT917580:FKT917584 FAX917580:FAX917584 ERB917580:ERB917584 EHF917580:EHF917584 DXJ917580:DXJ917584 DNN917580:DNN917584 DDR917580:DDR917584 CTV917580:CTV917584 CJZ917580:CJZ917584 CAD917580:CAD917584 BQH917580:BQH917584 BGL917580:BGL917584 AWP917580:AWP917584 AMT917580:AMT917584 ACX917580:ACX917584 TB917580:TB917584 JF917580:JF917584 J917580:J917584 WVR852044:WVR852048 WLV852044:WLV852048 WBZ852044:WBZ852048 VSD852044:VSD852048 VIH852044:VIH852048 UYL852044:UYL852048 UOP852044:UOP852048 UET852044:UET852048 TUX852044:TUX852048 TLB852044:TLB852048 TBF852044:TBF852048 SRJ852044:SRJ852048 SHN852044:SHN852048 RXR852044:RXR852048 RNV852044:RNV852048 RDZ852044:RDZ852048 QUD852044:QUD852048 QKH852044:QKH852048 QAL852044:QAL852048 PQP852044:PQP852048 PGT852044:PGT852048 OWX852044:OWX852048 ONB852044:ONB852048 ODF852044:ODF852048 NTJ852044:NTJ852048 NJN852044:NJN852048 MZR852044:MZR852048 MPV852044:MPV852048 MFZ852044:MFZ852048 LWD852044:LWD852048 LMH852044:LMH852048 LCL852044:LCL852048 KSP852044:KSP852048 KIT852044:KIT852048 JYX852044:JYX852048 JPB852044:JPB852048 JFF852044:JFF852048 IVJ852044:IVJ852048 ILN852044:ILN852048 IBR852044:IBR852048 HRV852044:HRV852048 HHZ852044:HHZ852048 GYD852044:GYD852048 GOH852044:GOH852048 GEL852044:GEL852048 FUP852044:FUP852048 FKT852044:FKT852048 FAX852044:FAX852048 ERB852044:ERB852048 EHF852044:EHF852048 DXJ852044:DXJ852048 DNN852044:DNN852048 DDR852044:DDR852048 CTV852044:CTV852048 CJZ852044:CJZ852048 CAD852044:CAD852048 BQH852044:BQH852048 BGL852044:BGL852048 AWP852044:AWP852048 AMT852044:AMT852048 ACX852044:ACX852048 TB852044:TB852048 JF852044:JF852048 J852044:J852048 WVR786508:WVR786512 WLV786508:WLV786512 WBZ786508:WBZ786512 VSD786508:VSD786512 VIH786508:VIH786512 UYL786508:UYL786512 UOP786508:UOP786512 UET786508:UET786512 TUX786508:TUX786512 TLB786508:TLB786512 TBF786508:TBF786512 SRJ786508:SRJ786512 SHN786508:SHN786512 RXR786508:RXR786512 RNV786508:RNV786512 RDZ786508:RDZ786512 QUD786508:QUD786512 QKH786508:QKH786512 QAL786508:QAL786512 PQP786508:PQP786512 PGT786508:PGT786512 OWX786508:OWX786512 ONB786508:ONB786512 ODF786508:ODF786512 NTJ786508:NTJ786512 NJN786508:NJN786512 MZR786508:MZR786512 MPV786508:MPV786512 MFZ786508:MFZ786512 LWD786508:LWD786512 LMH786508:LMH786512 LCL786508:LCL786512 KSP786508:KSP786512 KIT786508:KIT786512 JYX786508:JYX786512 JPB786508:JPB786512 JFF786508:JFF786512 IVJ786508:IVJ786512 ILN786508:ILN786512 IBR786508:IBR786512 HRV786508:HRV786512 HHZ786508:HHZ786512 GYD786508:GYD786512 GOH786508:GOH786512 GEL786508:GEL786512 FUP786508:FUP786512 FKT786508:FKT786512 FAX786508:FAX786512 ERB786508:ERB786512 EHF786508:EHF786512 DXJ786508:DXJ786512 DNN786508:DNN786512 DDR786508:DDR786512 CTV786508:CTV786512 CJZ786508:CJZ786512 CAD786508:CAD786512 BQH786508:BQH786512 BGL786508:BGL786512 AWP786508:AWP786512 AMT786508:AMT786512 ACX786508:ACX786512 TB786508:TB786512 JF786508:JF786512 J786508:J786512 WVR720972:WVR720976 WLV720972:WLV720976 WBZ720972:WBZ720976 VSD720972:VSD720976 VIH720972:VIH720976 UYL720972:UYL720976 UOP720972:UOP720976 UET720972:UET720976 TUX720972:TUX720976 TLB720972:TLB720976 TBF720972:TBF720976 SRJ720972:SRJ720976 SHN720972:SHN720976 RXR720972:RXR720976 RNV720972:RNV720976 RDZ720972:RDZ720976 QUD720972:QUD720976 QKH720972:QKH720976 QAL720972:QAL720976 PQP720972:PQP720976 PGT720972:PGT720976 OWX720972:OWX720976 ONB720972:ONB720976 ODF720972:ODF720976 NTJ720972:NTJ720976 NJN720972:NJN720976 MZR720972:MZR720976 MPV720972:MPV720976 MFZ720972:MFZ720976 LWD720972:LWD720976 LMH720972:LMH720976 LCL720972:LCL720976 KSP720972:KSP720976 KIT720972:KIT720976 JYX720972:JYX720976 JPB720972:JPB720976 JFF720972:JFF720976 IVJ720972:IVJ720976 ILN720972:ILN720976 IBR720972:IBR720976 HRV720972:HRV720976 HHZ720972:HHZ720976 GYD720972:GYD720976 GOH720972:GOH720976 GEL720972:GEL720976 FUP720972:FUP720976 FKT720972:FKT720976 FAX720972:FAX720976 ERB720972:ERB720976 EHF720972:EHF720976 DXJ720972:DXJ720976 DNN720972:DNN720976 DDR720972:DDR720976 CTV720972:CTV720976 CJZ720972:CJZ720976 CAD720972:CAD720976 BQH720972:BQH720976 BGL720972:BGL720976 AWP720972:AWP720976 AMT720972:AMT720976 ACX720972:ACX720976 TB720972:TB720976 JF720972:JF720976 J720972:J720976 WVR655436:WVR655440 WLV655436:WLV655440 WBZ655436:WBZ655440 VSD655436:VSD655440 VIH655436:VIH655440 UYL655436:UYL655440 UOP655436:UOP655440 UET655436:UET655440 TUX655436:TUX655440 TLB655436:TLB655440 TBF655436:TBF655440 SRJ655436:SRJ655440 SHN655436:SHN655440 RXR655436:RXR655440 RNV655436:RNV655440 RDZ655436:RDZ655440 QUD655436:QUD655440 QKH655436:QKH655440 QAL655436:QAL655440 PQP655436:PQP655440 PGT655436:PGT655440 OWX655436:OWX655440 ONB655436:ONB655440 ODF655436:ODF655440 NTJ655436:NTJ655440 NJN655436:NJN655440 MZR655436:MZR655440 MPV655436:MPV655440 MFZ655436:MFZ655440 LWD655436:LWD655440 LMH655436:LMH655440 LCL655436:LCL655440 KSP655436:KSP655440 KIT655436:KIT655440 JYX655436:JYX655440 JPB655436:JPB655440 JFF655436:JFF655440 IVJ655436:IVJ655440 ILN655436:ILN655440 IBR655436:IBR655440 HRV655436:HRV655440 HHZ655436:HHZ655440 GYD655436:GYD655440 GOH655436:GOH655440 GEL655436:GEL655440 FUP655436:FUP655440 FKT655436:FKT655440 FAX655436:FAX655440 ERB655436:ERB655440 EHF655436:EHF655440 DXJ655436:DXJ655440 DNN655436:DNN655440 DDR655436:DDR655440 CTV655436:CTV655440 CJZ655436:CJZ655440 CAD655436:CAD655440 BQH655436:BQH655440 BGL655436:BGL655440 AWP655436:AWP655440 AMT655436:AMT655440 ACX655436:ACX655440 TB655436:TB655440 JF655436:JF655440 J655436:J655440 WVR589900:WVR589904 WLV589900:WLV589904 WBZ589900:WBZ589904 VSD589900:VSD589904 VIH589900:VIH589904 UYL589900:UYL589904 UOP589900:UOP589904 UET589900:UET589904 TUX589900:TUX589904 TLB589900:TLB589904 TBF589900:TBF589904 SRJ589900:SRJ589904 SHN589900:SHN589904 RXR589900:RXR589904 RNV589900:RNV589904 RDZ589900:RDZ589904 QUD589900:QUD589904 QKH589900:QKH589904 QAL589900:QAL589904 PQP589900:PQP589904 PGT589900:PGT589904 OWX589900:OWX589904 ONB589900:ONB589904 ODF589900:ODF589904 NTJ589900:NTJ589904 NJN589900:NJN589904 MZR589900:MZR589904 MPV589900:MPV589904 MFZ589900:MFZ589904 LWD589900:LWD589904 LMH589900:LMH589904 LCL589900:LCL589904 KSP589900:KSP589904 KIT589900:KIT589904 JYX589900:JYX589904 JPB589900:JPB589904 JFF589900:JFF589904 IVJ589900:IVJ589904 ILN589900:ILN589904 IBR589900:IBR589904 HRV589900:HRV589904 HHZ589900:HHZ589904 GYD589900:GYD589904 GOH589900:GOH589904 GEL589900:GEL589904 FUP589900:FUP589904 FKT589900:FKT589904 FAX589900:FAX589904 ERB589900:ERB589904 EHF589900:EHF589904 DXJ589900:DXJ589904 DNN589900:DNN589904 DDR589900:DDR589904 CTV589900:CTV589904 CJZ589900:CJZ589904 CAD589900:CAD589904 BQH589900:BQH589904 BGL589900:BGL589904 AWP589900:AWP589904 AMT589900:AMT589904 ACX589900:ACX589904 TB589900:TB589904 JF589900:JF589904 J589900:J589904 WVR524364:WVR524368 WLV524364:WLV524368 WBZ524364:WBZ524368 VSD524364:VSD524368 VIH524364:VIH524368 UYL524364:UYL524368 UOP524364:UOP524368 UET524364:UET524368 TUX524364:TUX524368 TLB524364:TLB524368 TBF524364:TBF524368 SRJ524364:SRJ524368 SHN524364:SHN524368 RXR524364:RXR524368 RNV524364:RNV524368 RDZ524364:RDZ524368 QUD524364:QUD524368 QKH524364:QKH524368 QAL524364:QAL524368 PQP524364:PQP524368 PGT524364:PGT524368 OWX524364:OWX524368 ONB524364:ONB524368 ODF524364:ODF524368 NTJ524364:NTJ524368 NJN524364:NJN524368 MZR524364:MZR524368 MPV524364:MPV524368 MFZ524364:MFZ524368 LWD524364:LWD524368 LMH524364:LMH524368 LCL524364:LCL524368 KSP524364:KSP524368 KIT524364:KIT524368 JYX524364:JYX524368 JPB524364:JPB524368 JFF524364:JFF524368 IVJ524364:IVJ524368 ILN524364:ILN524368 IBR524364:IBR524368 HRV524364:HRV524368 HHZ524364:HHZ524368 GYD524364:GYD524368 GOH524364:GOH524368 GEL524364:GEL524368 FUP524364:FUP524368 FKT524364:FKT524368 FAX524364:FAX524368 ERB524364:ERB524368 EHF524364:EHF524368 DXJ524364:DXJ524368 DNN524364:DNN524368 DDR524364:DDR524368 CTV524364:CTV524368 CJZ524364:CJZ524368 CAD524364:CAD524368 BQH524364:BQH524368 BGL524364:BGL524368 AWP524364:AWP524368 AMT524364:AMT524368 ACX524364:ACX524368 TB524364:TB524368 JF524364:JF524368 J524364:J524368 WVR458828:WVR458832 WLV458828:WLV458832 WBZ458828:WBZ458832 VSD458828:VSD458832 VIH458828:VIH458832 UYL458828:UYL458832 UOP458828:UOP458832 UET458828:UET458832 TUX458828:TUX458832 TLB458828:TLB458832 TBF458828:TBF458832 SRJ458828:SRJ458832 SHN458828:SHN458832 RXR458828:RXR458832 RNV458828:RNV458832 RDZ458828:RDZ458832 QUD458828:QUD458832 QKH458828:QKH458832 QAL458828:QAL458832 PQP458828:PQP458832 PGT458828:PGT458832 OWX458828:OWX458832 ONB458828:ONB458832 ODF458828:ODF458832 NTJ458828:NTJ458832 NJN458828:NJN458832 MZR458828:MZR458832 MPV458828:MPV458832 MFZ458828:MFZ458832 LWD458828:LWD458832 LMH458828:LMH458832 LCL458828:LCL458832 KSP458828:KSP458832 KIT458828:KIT458832 JYX458828:JYX458832 JPB458828:JPB458832 JFF458828:JFF458832 IVJ458828:IVJ458832 ILN458828:ILN458832 IBR458828:IBR458832 HRV458828:HRV458832 HHZ458828:HHZ458832 GYD458828:GYD458832 GOH458828:GOH458832 GEL458828:GEL458832 FUP458828:FUP458832 FKT458828:FKT458832 FAX458828:FAX458832 ERB458828:ERB458832 EHF458828:EHF458832 DXJ458828:DXJ458832 DNN458828:DNN458832 DDR458828:DDR458832 CTV458828:CTV458832 CJZ458828:CJZ458832 CAD458828:CAD458832 BQH458828:BQH458832 BGL458828:BGL458832 AWP458828:AWP458832 AMT458828:AMT458832 ACX458828:ACX458832 TB458828:TB458832 JF458828:JF458832 J458828:J458832 WVR393292:WVR393296 WLV393292:WLV393296 WBZ393292:WBZ393296 VSD393292:VSD393296 VIH393292:VIH393296 UYL393292:UYL393296 UOP393292:UOP393296 UET393292:UET393296 TUX393292:TUX393296 TLB393292:TLB393296 TBF393292:TBF393296 SRJ393292:SRJ393296 SHN393292:SHN393296 RXR393292:RXR393296 RNV393292:RNV393296 RDZ393292:RDZ393296 QUD393292:QUD393296 QKH393292:QKH393296 QAL393292:QAL393296 PQP393292:PQP393296 PGT393292:PGT393296 OWX393292:OWX393296 ONB393292:ONB393296 ODF393292:ODF393296 NTJ393292:NTJ393296 NJN393292:NJN393296 MZR393292:MZR393296 MPV393292:MPV393296 MFZ393292:MFZ393296 LWD393292:LWD393296 LMH393292:LMH393296 LCL393292:LCL393296 KSP393292:KSP393296 KIT393292:KIT393296 JYX393292:JYX393296 JPB393292:JPB393296 JFF393292:JFF393296 IVJ393292:IVJ393296 ILN393292:ILN393296 IBR393292:IBR393296 HRV393292:HRV393296 HHZ393292:HHZ393296 GYD393292:GYD393296 GOH393292:GOH393296 GEL393292:GEL393296 FUP393292:FUP393296 FKT393292:FKT393296 FAX393292:FAX393296 ERB393292:ERB393296 EHF393292:EHF393296 DXJ393292:DXJ393296 DNN393292:DNN393296 DDR393292:DDR393296 CTV393292:CTV393296 CJZ393292:CJZ393296 CAD393292:CAD393296 BQH393292:BQH393296 BGL393292:BGL393296 AWP393292:AWP393296 AMT393292:AMT393296 ACX393292:ACX393296 TB393292:TB393296 JF393292:JF393296 J393292:J393296 WVR327756:WVR327760 WLV327756:WLV327760 WBZ327756:WBZ327760 VSD327756:VSD327760 VIH327756:VIH327760 UYL327756:UYL327760 UOP327756:UOP327760 UET327756:UET327760 TUX327756:TUX327760 TLB327756:TLB327760 TBF327756:TBF327760 SRJ327756:SRJ327760 SHN327756:SHN327760 RXR327756:RXR327760 RNV327756:RNV327760 RDZ327756:RDZ327760 QUD327756:QUD327760 QKH327756:QKH327760 QAL327756:QAL327760 PQP327756:PQP327760 PGT327756:PGT327760 OWX327756:OWX327760 ONB327756:ONB327760 ODF327756:ODF327760 NTJ327756:NTJ327760 NJN327756:NJN327760 MZR327756:MZR327760 MPV327756:MPV327760 MFZ327756:MFZ327760 LWD327756:LWD327760 LMH327756:LMH327760 LCL327756:LCL327760 KSP327756:KSP327760 KIT327756:KIT327760 JYX327756:JYX327760 JPB327756:JPB327760 JFF327756:JFF327760 IVJ327756:IVJ327760 ILN327756:ILN327760 IBR327756:IBR327760 HRV327756:HRV327760 HHZ327756:HHZ327760 GYD327756:GYD327760 GOH327756:GOH327760 GEL327756:GEL327760 FUP327756:FUP327760 FKT327756:FKT327760 FAX327756:FAX327760 ERB327756:ERB327760 EHF327756:EHF327760 DXJ327756:DXJ327760 DNN327756:DNN327760 DDR327756:DDR327760 CTV327756:CTV327760 CJZ327756:CJZ327760 CAD327756:CAD327760 BQH327756:BQH327760 BGL327756:BGL327760 AWP327756:AWP327760 AMT327756:AMT327760 ACX327756:ACX327760 TB327756:TB327760 JF327756:JF327760 J327756:J327760 WVR262220:WVR262224 WLV262220:WLV262224 WBZ262220:WBZ262224 VSD262220:VSD262224 VIH262220:VIH262224 UYL262220:UYL262224 UOP262220:UOP262224 UET262220:UET262224 TUX262220:TUX262224 TLB262220:TLB262224 TBF262220:TBF262224 SRJ262220:SRJ262224 SHN262220:SHN262224 RXR262220:RXR262224 RNV262220:RNV262224 RDZ262220:RDZ262224 QUD262220:QUD262224 QKH262220:QKH262224 QAL262220:QAL262224 PQP262220:PQP262224 PGT262220:PGT262224 OWX262220:OWX262224 ONB262220:ONB262224 ODF262220:ODF262224 NTJ262220:NTJ262224 NJN262220:NJN262224 MZR262220:MZR262224 MPV262220:MPV262224 MFZ262220:MFZ262224 LWD262220:LWD262224 LMH262220:LMH262224 LCL262220:LCL262224 KSP262220:KSP262224 KIT262220:KIT262224 JYX262220:JYX262224 JPB262220:JPB262224 JFF262220:JFF262224 IVJ262220:IVJ262224 ILN262220:ILN262224 IBR262220:IBR262224 HRV262220:HRV262224 HHZ262220:HHZ262224 GYD262220:GYD262224 GOH262220:GOH262224 GEL262220:GEL262224 FUP262220:FUP262224 FKT262220:FKT262224 FAX262220:FAX262224 ERB262220:ERB262224 EHF262220:EHF262224 DXJ262220:DXJ262224 DNN262220:DNN262224 DDR262220:DDR262224 CTV262220:CTV262224 CJZ262220:CJZ262224 CAD262220:CAD262224 BQH262220:BQH262224 BGL262220:BGL262224 AWP262220:AWP262224 AMT262220:AMT262224 ACX262220:ACX262224 TB262220:TB262224 JF262220:JF262224 J262220:J262224 WVR196684:WVR196688 WLV196684:WLV196688 WBZ196684:WBZ196688 VSD196684:VSD196688 VIH196684:VIH196688 UYL196684:UYL196688 UOP196684:UOP196688 UET196684:UET196688 TUX196684:TUX196688 TLB196684:TLB196688 TBF196684:TBF196688 SRJ196684:SRJ196688 SHN196684:SHN196688 RXR196684:RXR196688 RNV196684:RNV196688 RDZ196684:RDZ196688 QUD196684:QUD196688 QKH196684:QKH196688 QAL196684:QAL196688 PQP196684:PQP196688 PGT196684:PGT196688 OWX196684:OWX196688 ONB196684:ONB196688 ODF196684:ODF196688 NTJ196684:NTJ196688 NJN196684:NJN196688 MZR196684:MZR196688 MPV196684:MPV196688 MFZ196684:MFZ196688 LWD196684:LWD196688 LMH196684:LMH196688 LCL196684:LCL196688 KSP196684:KSP196688 KIT196684:KIT196688 JYX196684:JYX196688 JPB196684:JPB196688 JFF196684:JFF196688 IVJ196684:IVJ196688 ILN196684:ILN196688 IBR196684:IBR196688 HRV196684:HRV196688 HHZ196684:HHZ196688 GYD196684:GYD196688 GOH196684:GOH196688 GEL196684:GEL196688 FUP196684:FUP196688 FKT196684:FKT196688 FAX196684:FAX196688 ERB196684:ERB196688 EHF196684:EHF196688 DXJ196684:DXJ196688 DNN196684:DNN196688 DDR196684:DDR196688 CTV196684:CTV196688 CJZ196684:CJZ196688 CAD196684:CAD196688 BQH196684:BQH196688 BGL196684:BGL196688 AWP196684:AWP196688 AMT196684:AMT196688 ACX196684:ACX196688 TB196684:TB196688 JF196684:JF196688 J196684:J196688 WVR131148:WVR131152 WLV131148:WLV131152 WBZ131148:WBZ131152 VSD131148:VSD131152 VIH131148:VIH131152 UYL131148:UYL131152 UOP131148:UOP131152 UET131148:UET131152 TUX131148:TUX131152 TLB131148:TLB131152 TBF131148:TBF131152 SRJ131148:SRJ131152 SHN131148:SHN131152 RXR131148:RXR131152 RNV131148:RNV131152 RDZ131148:RDZ131152 QUD131148:QUD131152 QKH131148:QKH131152 QAL131148:QAL131152 PQP131148:PQP131152 PGT131148:PGT131152 OWX131148:OWX131152 ONB131148:ONB131152 ODF131148:ODF131152 NTJ131148:NTJ131152 NJN131148:NJN131152 MZR131148:MZR131152 MPV131148:MPV131152 MFZ131148:MFZ131152 LWD131148:LWD131152 LMH131148:LMH131152 LCL131148:LCL131152 KSP131148:KSP131152 KIT131148:KIT131152 JYX131148:JYX131152 JPB131148:JPB131152 JFF131148:JFF131152 IVJ131148:IVJ131152 ILN131148:ILN131152 IBR131148:IBR131152 HRV131148:HRV131152 HHZ131148:HHZ131152 GYD131148:GYD131152 GOH131148:GOH131152 GEL131148:GEL131152 FUP131148:FUP131152 FKT131148:FKT131152 FAX131148:FAX131152 ERB131148:ERB131152 EHF131148:EHF131152 DXJ131148:DXJ131152 DNN131148:DNN131152 DDR131148:DDR131152 CTV131148:CTV131152 CJZ131148:CJZ131152 CAD131148:CAD131152 BQH131148:BQH131152 BGL131148:BGL131152 AWP131148:AWP131152 AMT131148:AMT131152 ACX131148:ACX131152 TB131148:TB131152 JF131148:JF131152 J131148:J131152 WVR65612:WVR65616 WLV65612:WLV65616 WBZ65612:WBZ65616 VSD65612:VSD65616 VIH65612:VIH65616 UYL65612:UYL65616 UOP65612:UOP65616 UET65612:UET65616 TUX65612:TUX65616 TLB65612:TLB65616 TBF65612:TBF65616 SRJ65612:SRJ65616 SHN65612:SHN65616 RXR65612:RXR65616 RNV65612:RNV65616 RDZ65612:RDZ65616 QUD65612:QUD65616 QKH65612:QKH65616 QAL65612:QAL65616 PQP65612:PQP65616 PGT65612:PGT65616 OWX65612:OWX65616 ONB65612:ONB65616 ODF65612:ODF65616 NTJ65612:NTJ65616 NJN65612:NJN65616 MZR65612:MZR65616 MPV65612:MPV65616 MFZ65612:MFZ65616 LWD65612:LWD65616 LMH65612:LMH65616 LCL65612:LCL65616 KSP65612:KSP65616 KIT65612:KIT65616 JYX65612:JYX65616 JPB65612:JPB65616 JFF65612:JFF65616 IVJ65612:IVJ65616 ILN65612:ILN65616 IBR65612:IBR65616 HRV65612:HRV65616 HHZ65612:HHZ65616 GYD65612:GYD65616 GOH65612:GOH65616 GEL65612:GEL65616 FUP65612:FUP65616 FKT65612:FKT65616 FAX65612:FAX65616 ERB65612:ERB65616 EHF65612:EHF65616 DXJ65612:DXJ65616 DNN65612:DNN65616 DDR65612:DDR65616 CTV65612:CTV65616 CJZ65612:CJZ65616 CAD65612:CAD65616 BQH65612:BQH65616 BGL65612:BGL65616 AWP65612:AWP65616 AMT65612:AMT65616 ACX65612:ACX65616 TB65612:TB65616 JF65612:JF65616 J65612:J65616 WVR74:WVR78 WLV74:WLV78 WBZ74:WBZ78 VSD74:VSD78 VIH74:VIH78 UYL74:UYL78 UOP74:UOP78 UET74:UET78 TUX74:TUX78 TLB74:TLB78 TBF74:TBF78 SRJ74:SRJ78 SHN74:SHN78 RXR74:RXR78 RNV74:RNV78 RDZ74:RDZ78 QUD74:QUD78 QKH74:QKH78 QAL74:QAL78 PQP74:PQP78 PGT74:PGT78 OWX74:OWX78 ONB74:ONB78 ODF74:ODF78 NTJ74:NTJ78 NJN74:NJN78 MZR74:MZR78 MPV74:MPV78 MFZ74:MFZ78 LWD74:LWD78 LMH74:LMH78 LCL74:LCL78 KSP74:KSP78 KIT74:KIT78 JYX74:JYX78 JPB74:JPB78 JFF74:JFF78 IVJ74:IVJ78 ILN74:ILN78 IBR74:IBR78 HRV74:HRV78 HHZ74:HHZ78 GYD74:GYD78 GOH74:GOH78 GEL74:GEL78 FUP74:FUP78 FKT74:FKT78 FAX74:FAX78 ERB74:ERB78 EHF74:EHF78 DXJ74:DXJ78 DNN74:DNN78 DDR74:DDR78 CTV74:CTV78 CJZ74:CJZ78 CAD74:CAD78 BQH74:BQH78 BGL74:BGL78 AWP74:AWP78 AMT74:AMT78 ACX74:ACX78 TB74:TB78 JF74:JF78 J74:J78 WVR983132:WVR983140 WLV983132:WLV983140 WBZ983132:WBZ983140 VSD983132:VSD983140 VIH983132:VIH983140 UYL983132:UYL983140 UOP983132:UOP983140 UET983132:UET983140 TUX983132:TUX983140 TLB983132:TLB983140 TBF983132:TBF983140 SRJ983132:SRJ983140 SHN983132:SHN983140 RXR983132:RXR983140 RNV983132:RNV983140 RDZ983132:RDZ983140 QUD983132:QUD983140 QKH983132:QKH983140 QAL983132:QAL983140 PQP983132:PQP983140 PGT983132:PGT983140 OWX983132:OWX983140 ONB983132:ONB983140 ODF983132:ODF983140 NTJ983132:NTJ983140 NJN983132:NJN983140 MZR983132:MZR983140 MPV983132:MPV983140 MFZ983132:MFZ983140 LWD983132:LWD983140 LMH983132:LMH983140 LCL983132:LCL983140 KSP983132:KSP983140 KIT983132:KIT983140 JYX983132:JYX983140 JPB983132:JPB983140 JFF983132:JFF983140 IVJ983132:IVJ983140 ILN983132:ILN983140 IBR983132:IBR983140 HRV983132:HRV983140 HHZ983132:HHZ983140 GYD983132:GYD983140 GOH983132:GOH983140 GEL983132:GEL983140 FUP983132:FUP983140 FKT983132:FKT983140 FAX983132:FAX983140 ERB983132:ERB983140 EHF983132:EHF983140 DXJ983132:DXJ983140 DNN983132:DNN983140 DDR983132:DDR983140 CTV983132:CTV983140 CJZ983132:CJZ983140 CAD983132:CAD983140 BQH983132:BQH983140 BGL983132:BGL983140 AWP983132:AWP983140 AMT983132:AMT983140 ACX983132:ACX983140 TB983132:TB983140 JF983132:JF983140 J983132:J983140 WVR917596:WVR917604 WLV917596:WLV917604 WBZ917596:WBZ917604 VSD917596:VSD917604 VIH917596:VIH917604 UYL917596:UYL917604 UOP917596:UOP917604 UET917596:UET917604 TUX917596:TUX917604 TLB917596:TLB917604 TBF917596:TBF917604 SRJ917596:SRJ917604 SHN917596:SHN917604 RXR917596:RXR917604 RNV917596:RNV917604 RDZ917596:RDZ917604 QUD917596:QUD917604 QKH917596:QKH917604 QAL917596:QAL917604 PQP917596:PQP917604 PGT917596:PGT917604 OWX917596:OWX917604 ONB917596:ONB917604 ODF917596:ODF917604 NTJ917596:NTJ917604 NJN917596:NJN917604 MZR917596:MZR917604 MPV917596:MPV917604 MFZ917596:MFZ917604 LWD917596:LWD917604 LMH917596:LMH917604 LCL917596:LCL917604 KSP917596:KSP917604 KIT917596:KIT917604 JYX917596:JYX917604 JPB917596:JPB917604 JFF917596:JFF917604 IVJ917596:IVJ917604 ILN917596:ILN917604 IBR917596:IBR917604 HRV917596:HRV917604 HHZ917596:HHZ917604 GYD917596:GYD917604 GOH917596:GOH917604 GEL917596:GEL917604 FUP917596:FUP917604 FKT917596:FKT917604 FAX917596:FAX917604 ERB917596:ERB917604 EHF917596:EHF917604 DXJ917596:DXJ917604 DNN917596:DNN917604 DDR917596:DDR917604 CTV917596:CTV917604 CJZ917596:CJZ917604 CAD917596:CAD917604 BQH917596:BQH917604 BGL917596:BGL917604 AWP917596:AWP917604 AMT917596:AMT917604 ACX917596:ACX917604 TB917596:TB917604 JF917596:JF917604 J917596:J917604 WVR852060:WVR852068 WLV852060:WLV852068 WBZ852060:WBZ852068 VSD852060:VSD852068 VIH852060:VIH852068 UYL852060:UYL852068 UOP852060:UOP852068 UET852060:UET852068 TUX852060:TUX852068 TLB852060:TLB852068 TBF852060:TBF852068 SRJ852060:SRJ852068 SHN852060:SHN852068 RXR852060:RXR852068 RNV852060:RNV852068 RDZ852060:RDZ852068 QUD852060:QUD852068 QKH852060:QKH852068 QAL852060:QAL852068 PQP852060:PQP852068 PGT852060:PGT852068 OWX852060:OWX852068 ONB852060:ONB852068 ODF852060:ODF852068 NTJ852060:NTJ852068 NJN852060:NJN852068 MZR852060:MZR852068 MPV852060:MPV852068 MFZ852060:MFZ852068 LWD852060:LWD852068 LMH852060:LMH852068 LCL852060:LCL852068 KSP852060:KSP852068 KIT852060:KIT852068 JYX852060:JYX852068 JPB852060:JPB852068 JFF852060:JFF852068 IVJ852060:IVJ852068 ILN852060:ILN852068 IBR852060:IBR852068 HRV852060:HRV852068 HHZ852060:HHZ852068 GYD852060:GYD852068 GOH852060:GOH852068 GEL852060:GEL852068 FUP852060:FUP852068 FKT852060:FKT852068 FAX852060:FAX852068 ERB852060:ERB852068 EHF852060:EHF852068 DXJ852060:DXJ852068 DNN852060:DNN852068 DDR852060:DDR852068 CTV852060:CTV852068 CJZ852060:CJZ852068 CAD852060:CAD852068 BQH852060:BQH852068 BGL852060:BGL852068 AWP852060:AWP852068 AMT852060:AMT852068 ACX852060:ACX852068 TB852060:TB852068 JF852060:JF852068 J852060:J852068 WVR786524:WVR786532 WLV786524:WLV786532 WBZ786524:WBZ786532 VSD786524:VSD786532 VIH786524:VIH786532 UYL786524:UYL786532 UOP786524:UOP786532 UET786524:UET786532 TUX786524:TUX786532 TLB786524:TLB786532 TBF786524:TBF786532 SRJ786524:SRJ786532 SHN786524:SHN786532 RXR786524:RXR786532 RNV786524:RNV786532 RDZ786524:RDZ786532 QUD786524:QUD786532 QKH786524:QKH786532 QAL786524:QAL786532 PQP786524:PQP786532 PGT786524:PGT786532 OWX786524:OWX786532 ONB786524:ONB786532 ODF786524:ODF786532 NTJ786524:NTJ786532 NJN786524:NJN786532 MZR786524:MZR786532 MPV786524:MPV786532 MFZ786524:MFZ786532 LWD786524:LWD786532 LMH786524:LMH786532 LCL786524:LCL786532 KSP786524:KSP786532 KIT786524:KIT786532 JYX786524:JYX786532 JPB786524:JPB786532 JFF786524:JFF786532 IVJ786524:IVJ786532 ILN786524:ILN786532 IBR786524:IBR786532 HRV786524:HRV786532 HHZ786524:HHZ786532 GYD786524:GYD786532 GOH786524:GOH786532 GEL786524:GEL786532 FUP786524:FUP786532 FKT786524:FKT786532 FAX786524:FAX786532 ERB786524:ERB786532 EHF786524:EHF786532 DXJ786524:DXJ786532 DNN786524:DNN786532 DDR786524:DDR786532 CTV786524:CTV786532 CJZ786524:CJZ786532 CAD786524:CAD786532 BQH786524:BQH786532 BGL786524:BGL786532 AWP786524:AWP786532 AMT786524:AMT786532 ACX786524:ACX786532 TB786524:TB786532 JF786524:JF786532 J786524:J786532 WVR720988:WVR720996 WLV720988:WLV720996 WBZ720988:WBZ720996 VSD720988:VSD720996 VIH720988:VIH720996 UYL720988:UYL720996 UOP720988:UOP720996 UET720988:UET720996 TUX720988:TUX720996 TLB720988:TLB720996 TBF720988:TBF720996 SRJ720988:SRJ720996 SHN720988:SHN720996 RXR720988:RXR720996 RNV720988:RNV720996 RDZ720988:RDZ720996 QUD720988:QUD720996 QKH720988:QKH720996 QAL720988:QAL720996 PQP720988:PQP720996 PGT720988:PGT720996 OWX720988:OWX720996 ONB720988:ONB720996 ODF720988:ODF720996 NTJ720988:NTJ720996 NJN720988:NJN720996 MZR720988:MZR720996 MPV720988:MPV720996 MFZ720988:MFZ720996 LWD720988:LWD720996 LMH720988:LMH720996 LCL720988:LCL720996 KSP720988:KSP720996 KIT720988:KIT720996 JYX720988:JYX720996 JPB720988:JPB720996 JFF720988:JFF720996 IVJ720988:IVJ720996 ILN720988:ILN720996 IBR720988:IBR720996 HRV720988:HRV720996 HHZ720988:HHZ720996 GYD720988:GYD720996 GOH720988:GOH720996 GEL720988:GEL720996 FUP720988:FUP720996 FKT720988:FKT720996 FAX720988:FAX720996 ERB720988:ERB720996 EHF720988:EHF720996 DXJ720988:DXJ720996 DNN720988:DNN720996 DDR720988:DDR720996 CTV720988:CTV720996 CJZ720988:CJZ720996 CAD720988:CAD720996 BQH720988:BQH720996 BGL720988:BGL720996 AWP720988:AWP720996 AMT720988:AMT720996 ACX720988:ACX720996 TB720988:TB720996 JF720988:JF720996 J720988:J720996 WVR655452:WVR655460 WLV655452:WLV655460 WBZ655452:WBZ655460 VSD655452:VSD655460 VIH655452:VIH655460 UYL655452:UYL655460 UOP655452:UOP655460 UET655452:UET655460 TUX655452:TUX655460 TLB655452:TLB655460 TBF655452:TBF655460 SRJ655452:SRJ655460 SHN655452:SHN655460 RXR655452:RXR655460 RNV655452:RNV655460 RDZ655452:RDZ655460 QUD655452:QUD655460 QKH655452:QKH655460 QAL655452:QAL655460 PQP655452:PQP655460 PGT655452:PGT655460 OWX655452:OWX655460 ONB655452:ONB655460 ODF655452:ODF655460 NTJ655452:NTJ655460 NJN655452:NJN655460 MZR655452:MZR655460 MPV655452:MPV655460 MFZ655452:MFZ655460 LWD655452:LWD655460 LMH655452:LMH655460 LCL655452:LCL655460 KSP655452:KSP655460 KIT655452:KIT655460 JYX655452:JYX655460 JPB655452:JPB655460 JFF655452:JFF655460 IVJ655452:IVJ655460 ILN655452:ILN655460 IBR655452:IBR655460 HRV655452:HRV655460 HHZ655452:HHZ655460 GYD655452:GYD655460 GOH655452:GOH655460 GEL655452:GEL655460 FUP655452:FUP655460 FKT655452:FKT655460 FAX655452:FAX655460 ERB655452:ERB655460 EHF655452:EHF655460 DXJ655452:DXJ655460 DNN655452:DNN655460 DDR655452:DDR655460 CTV655452:CTV655460 CJZ655452:CJZ655460 CAD655452:CAD655460 BQH655452:BQH655460 BGL655452:BGL655460 AWP655452:AWP655460 AMT655452:AMT655460 ACX655452:ACX655460 TB655452:TB655460 JF655452:JF655460 J655452:J655460 WVR589916:WVR589924 WLV589916:WLV589924 WBZ589916:WBZ589924 VSD589916:VSD589924 VIH589916:VIH589924 UYL589916:UYL589924 UOP589916:UOP589924 UET589916:UET589924 TUX589916:TUX589924 TLB589916:TLB589924 TBF589916:TBF589924 SRJ589916:SRJ589924 SHN589916:SHN589924 RXR589916:RXR589924 RNV589916:RNV589924 RDZ589916:RDZ589924 QUD589916:QUD589924 QKH589916:QKH589924 QAL589916:QAL589924 PQP589916:PQP589924 PGT589916:PGT589924 OWX589916:OWX589924 ONB589916:ONB589924 ODF589916:ODF589924 NTJ589916:NTJ589924 NJN589916:NJN589924 MZR589916:MZR589924 MPV589916:MPV589924 MFZ589916:MFZ589924 LWD589916:LWD589924 LMH589916:LMH589924 LCL589916:LCL589924 KSP589916:KSP589924 KIT589916:KIT589924 JYX589916:JYX589924 JPB589916:JPB589924 JFF589916:JFF589924 IVJ589916:IVJ589924 ILN589916:ILN589924 IBR589916:IBR589924 HRV589916:HRV589924 HHZ589916:HHZ589924 GYD589916:GYD589924 GOH589916:GOH589924 GEL589916:GEL589924 FUP589916:FUP589924 FKT589916:FKT589924 FAX589916:FAX589924 ERB589916:ERB589924 EHF589916:EHF589924 DXJ589916:DXJ589924 DNN589916:DNN589924 DDR589916:DDR589924 CTV589916:CTV589924 CJZ589916:CJZ589924 CAD589916:CAD589924 BQH589916:BQH589924 BGL589916:BGL589924 AWP589916:AWP589924 AMT589916:AMT589924 ACX589916:ACX589924 TB589916:TB589924 JF589916:JF589924 J589916:J589924 WVR524380:WVR524388 WLV524380:WLV524388 WBZ524380:WBZ524388 VSD524380:VSD524388 VIH524380:VIH524388 UYL524380:UYL524388 UOP524380:UOP524388 UET524380:UET524388 TUX524380:TUX524388 TLB524380:TLB524388 TBF524380:TBF524388 SRJ524380:SRJ524388 SHN524380:SHN524388 RXR524380:RXR524388 RNV524380:RNV524388 RDZ524380:RDZ524388 QUD524380:QUD524388 QKH524380:QKH524388 QAL524380:QAL524388 PQP524380:PQP524388 PGT524380:PGT524388 OWX524380:OWX524388 ONB524380:ONB524388 ODF524380:ODF524388 NTJ524380:NTJ524388 NJN524380:NJN524388 MZR524380:MZR524388 MPV524380:MPV524388 MFZ524380:MFZ524388 LWD524380:LWD524388 LMH524380:LMH524388 LCL524380:LCL524388 KSP524380:KSP524388 KIT524380:KIT524388 JYX524380:JYX524388 JPB524380:JPB524388 JFF524380:JFF524388 IVJ524380:IVJ524388 ILN524380:ILN524388 IBR524380:IBR524388 HRV524380:HRV524388 HHZ524380:HHZ524388 GYD524380:GYD524388 GOH524380:GOH524388 GEL524380:GEL524388 FUP524380:FUP524388 FKT524380:FKT524388 FAX524380:FAX524388 ERB524380:ERB524388 EHF524380:EHF524388 DXJ524380:DXJ524388 DNN524380:DNN524388 DDR524380:DDR524388 CTV524380:CTV524388 CJZ524380:CJZ524388 CAD524380:CAD524388 BQH524380:BQH524388 BGL524380:BGL524388 AWP524380:AWP524388 AMT524380:AMT524388 ACX524380:ACX524388 TB524380:TB524388 JF524380:JF524388 J524380:J524388 WVR458844:WVR458852 WLV458844:WLV458852 WBZ458844:WBZ458852 VSD458844:VSD458852 VIH458844:VIH458852 UYL458844:UYL458852 UOP458844:UOP458852 UET458844:UET458852 TUX458844:TUX458852 TLB458844:TLB458852 TBF458844:TBF458852 SRJ458844:SRJ458852 SHN458844:SHN458852 RXR458844:RXR458852 RNV458844:RNV458852 RDZ458844:RDZ458852 QUD458844:QUD458852 QKH458844:QKH458852 QAL458844:QAL458852 PQP458844:PQP458852 PGT458844:PGT458852 OWX458844:OWX458852 ONB458844:ONB458852 ODF458844:ODF458852 NTJ458844:NTJ458852 NJN458844:NJN458852 MZR458844:MZR458852 MPV458844:MPV458852 MFZ458844:MFZ458852 LWD458844:LWD458852 LMH458844:LMH458852 LCL458844:LCL458852 KSP458844:KSP458852 KIT458844:KIT458852 JYX458844:JYX458852 JPB458844:JPB458852 JFF458844:JFF458852 IVJ458844:IVJ458852 ILN458844:ILN458852 IBR458844:IBR458852 HRV458844:HRV458852 HHZ458844:HHZ458852 GYD458844:GYD458852 GOH458844:GOH458852 GEL458844:GEL458852 FUP458844:FUP458852 FKT458844:FKT458852 FAX458844:FAX458852 ERB458844:ERB458852 EHF458844:EHF458852 DXJ458844:DXJ458852 DNN458844:DNN458852 DDR458844:DDR458852 CTV458844:CTV458852 CJZ458844:CJZ458852 CAD458844:CAD458852 BQH458844:BQH458852 BGL458844:BGL458852 AWP458844:AWP458852 AMT458844:AMT458852 ACX458844:ACX458852 TB458844:TB458852 JF458844:JF458852 J458844:J458852 WVR393308:WVR393316 WLV393308:WLV393316 WBZ393308:WBZ393316 VSD393308:VSD393316 VIH393308:VIH393316 UYL393308:UYL393316 UOP393308:UOP393316 UET393308:UET393316 TUX393308:TUX393316 TLB393308:TLB393316 TBF393308:TBF393316 SRJ393308:SRJ393316 SHN393308:SHN393316 RXR393308:RXR393316 RNV393308:RNV393316 RDZ393308:RDZ393316 QUD393308:QUD393316 QKH393308:QKH393316 QAL393308:QAL393316 PQP393308:PQP393316 PGT393308:PGT393316 OWX393308:OWX393316 ONB393308:ONB393316 ODF393308:ODF393316 NTJ393308:NTJ393316 NJN393308:NJN393316 MZR393308:MZR393316 MPV393308:MPV393316 MFZ393308:MFZ393316 LWD393308:LWD393316 LMH393308:LMH393316 LCL393308:LCL393316 KSP393308:KSP393316 KIT393308:KIT393316 JYX393308:JYX393316 JPB393308:JPB393316 JFF393308:JFF393316 IVJ393308:IVJ393316 ILN393308:ILN393316 IBR393308:IBR393316 HRV393308:HRV393316 HHZ393308:HHZ393316 GYD393308:GYD393316 GOH393308:GOH393316 GEL393308:GEL393316 FUP393308:FUP393316 FKT393308:FKT393316 FAX393308:FAX393316 ERB393308:ERB393316 EHF393308:EHF393316 DXJ393308:DXJ393316 DNN393308:DNN393316 DDR393308:DDR393316 CTV393308:CTV393316 CJZ393308:CJZ393316 CAD393308:CAD393316 BQH393308:BQH393316 BGL393308:BGL393316 AWP393308:AWP393316 AMT393308:AMT393316 ACX393308:ACX393316 TB393308:TB393316 JF393308:JF393316 J393308:J393316 WVR327772:WVR327780 WLV327772:WLV327780 WBZ327772:WBZ327780 VSD327772:VSD327780 VIH327772:VIH327780 UYL327772:UYL327780 UOP327772:UOP327780 UET327772:UET327780 TUX327772:TUX327780 TLB327772:TLB327780 TBF327772:TBF327780 SRJ327772:SRJ327780 SHN327772:SHN327780 RXR327772:RXR327780 RNV327772:RNV327780 RDZ327772:RDZ327780 QUD327772:QUD327780 QKH327772:QKH327780 QAL327772:QAL327780 PQP327772:PQP327780 PGT327772:PGT327780 OWX327772:OWX327780 ONB327772:ONB327780 ODF327772:ODF327780 NTJ327772:NTJ327780 NJN327772:NJN327780 MZR327772:MZR327780 MPV327772:MPV327780 MFZ327772:MFZ327780 LWD327772:LWD327780 LMH327772:LMH327780 LCL327772:LCL327780 KSP327772:KSP327780 KIT327772:KIT327780 JYX327772:JYX327780 JPB327772:JPB327780 JFF327772:JFF327780 IVJ327772:IVJ327780 ILN327772:ILN327780 IBR327772:IBR327780 HRV327772:HRV327780 HHZ327772:HHZ327780 GYD327772:GYD327780 GOH327772:GOH327780 GEL327772:GEL327780 FUP327772:FUP327780 FKT327772:FKT327780 FAX327772:FAX327780 ERB327772:ERB327780 EHF327772:EHF327780 DXJ327772:DXJ327780 DNN327772:DNN327780 DDR327772:DDR327780 CTV327772:CTV327780 CJZ327772:CJZ327780 CAD327772:CAD327780 BQH327772:BQH327780 BGL327772:BGL327780 AWP327772:AWP327780 AMT327772:AMT327780 ACX327772:ACX327780 TB327772:TB327780 JF327772:JF327780 J327772:J327780 WVR262236:WVR262244 WLV262236:WLV262244 WBZ262236:WBZ262244 VSD262236:VSD262244 VIH262236:VIH262244 UYL262236:UYL262244 UOP262236:UOP262244 UET262236:UET262244 TUX262236:TUX262244 TLB262236:TLB262244 TBF262236:TBF262244 SRJ262236:SRJ262244 SHN262236:SHN262244 RXR262236:RXR262244 RNV262236:RNV262244 RDZ262236:RDZ262244 QUD262236:QUD262244 QKH262236:QKH262244 QAL262236:QAL262244 PQP262236:PQP262244 PGT262236:PGT262244 OWX262236:OWX262244 ONB262236:ONB262244 ODF262236:ODF262244 NTJ262236:NTJ262244 NJN262236:NJN262244 MZR262236:MZR262244 MPV262236:MPV262244 MFZ262236:MFZ262244 LWD262236:LWD262244 LMH262236:LMH262244 LCL262236:LCL262244 KSP262236:KSP262244 KIT262236:KIT262244 JYX262236:JYX262244 JPB262236:JPB262244 JFF262236:JFF262244 IVJ262236:IVJ262244 ILN262236:ILN262244 IBR262236:IBR262244 HRV262236:HRV262244 HHZ262236:HHZ262244 GYD262236:GYD262244 GOH262236:GOH262244 GEL262236:GEL262244 FUP262236:FUP262244 FKT262236:FKT262244 FAX262236:FAX262244 ERB262236:ERB262244 EHF262236:EHF262244 DXJ262236:DXJ262244 DNN262236:DNN262244 DDR262236:DDR262244 CTV262236:CTV262244 CJZ262236:CJZ262244 CAD262236:CAD262244 BQH262236:BQH262244 BGL262236:BGL262244 AWP262236:AWP262244 AMT262236:AMT262244 ACX262236:ACX262244 TB262236:TB262244 JF262236:JF262244 J262236:J262244 WVR196700:WVR196708 WLV196700:WLV196708 WBZ196700:WBZ196708 VSD196700:VSD196708 VIH196700:VIH196708 UYL196700:UYL196708 UOP196700:UOP196708 UET196700:UET196708 TUX196700:TUX196708 TLB196700:TLB196708 TBF196700:TBF196708 SRJ196700:SRJ196708 SHN196700:SHN196708 RXR196700:RXR196708 RNV196700:RNV196708 RDZ196700:RDZ196708 QUD196700:QUD196708 QKH196700:QKH196708 QAL196700:QAL196708 PQP196700:PQP196708 PGT196700:PGT196708 OWX196700:OWX196708 ONB196700:ONB196708 ODF196700:ODF196708 NTJ196700:NTJ196708 NJN196700:NJN196708 MZR196700:MZR196708 MPV196700:MPV196708 MFZ196700:MFZ196708 LWD196700:LWD196708 LMH196700:LMH196708 LCL196700:LCL196708 KSP196700:KSP196708 KIT196700:KIT196708 JYX196700:JYX196708 JPB196700:JPB196708 JFF196700:JFF196708 IVJ196700:IVJ196708 ILN196700:ILN196708 IBR196700:IBR196708 HRV196700:HRV196708 HHZ196700:HHZ196708 GYD196700:GYD196708 GOH196700:GOH196708 GEL196700:GEL196708 FUP196700:FUP196708 FKT196700:FKT196708 FAX196700:FAX196708 ERB196700:ERB196708 EHF196700:EHF196708 DXJ196700:DXJ196708 DNN196700:DNN196708 DDR196700:DDR196708 CTV196700:CTV196708 CJZ196700:CJZ196708 CAD196700:CAD196708 BQH196700:BQH196708 BGL196700:BGL196708 AWP196700:AWP196708 AMT196700:AMT196708 ACX196700:ACX196708 TB196700:TB196708 JF196700:JF196708 J196700:J196708 WVR131164:WVR131172 WLV131164:WLV131172 WBZ131164:WBZ131172 VSD131164:VSD131172 VIH131164:VIH131172 UYL131164:UYL131172 UOP131164:UOP131172 UET131164:UET131172 TUX131164:TUX131172 TLB131164:TLB131172 TBF131164:TBF131172 SRJ131164:SRJ131172 SHN131164:SHN131172 RXR131164:RXR131172 RNV131164:RNV131172 RDZ131164:RDZ131172 QUD131164:QUD131172 QKH131164:QKH131172 QAL131164:QAL131172 PQP131164:PQP131172 PGT131164:PGT131172 OWX131164:OWX131172 ONB131164:ONB131172 ODF131164:ODF131172 NTJ131164:NTJ131172 NJN131164:NJN131172 MZR131164:MZR131172 MPV131164:MPV131172 MFZ131164:MFZ131172 LWD131164:LWD131172 LMH131164:LMH131172 LCL131164:LCL131172 KSP131164:KSP131172 KIT131164:KIT131172 JYX131164:JYX131172 JPB131164:JPB131172 JFF131164:JFF131172 IVJ131164:IVJ131172 ILN131164:ILN131172 IBR131164:IBR131172 HRV131164:HRV131172 HHZ131164:HHZ131172 GYD131164:GYD131172 GOH131164:GOH131172 GEL131164:GEL131172 FUP131164:FUP131172 FKT131164:FKT131172 FAX131164:FAX131172 ERB131164:ERB131172 EHF131164:EHF131172 DXJ131164:DXJ131172 DNN131164:DNN131172 DDR131164:DDR131172 CTV131164:CTV131172 CJZ131164:CJZ131172 CAD131164:CAD131172 BQH131164:BQH131172 BGL131164:BGL131172 AWP131164:AWP131172 AMT131164:AMT131172 ACX131164:ACX131172 TB131164:TB131172 JF131164:JF131172 J131164:J131172 WVR65628:WVR65636 WLV65628:WLV65636 WBZ65628:WBZ65636 VSD65628:VSD65636 VIH65628:VIH65636 UYL65628:UYL65636 UOP65628:UOP65636 UET65628:UET65636 TUX65628:TUX65636 TLB65628:TLB65636 TBF65628:TBF65636 SRJ65628:SRJ65636 SHN65628:SHN65636 RXR65628:RXR65636 RNV65628:RNV65636 RDZ65628:RDZ65636 QUD65628:QUD65636 QKH65628:QKH65636 QAL65628:QAL65636 PQP65628:PQP65636 PGT65628:PGT65636 OWX65628:OWX65636 ONB65628:ONB65636 ODF65628:ODF65636 NTJ65628:NTJ65636 NJN65628:NJN65636 MZR65628:MZR65636 MPV65628:MPV65636 MFZ65628:MFZ65636 LWD65628:LWD65636 LMH65628:LMH65636 LCL65628:LCL65636 KSP65628:KSP65636 KIT65628:KIT65636 JYX65628:JYX65636 JPB65628:JPB65636 JFF65628:JFF65636 IVJ65628:IVJ65636 ILN65628:ILN65636 IBR65628:IBR65636 HRV65628:HRV65636 HHZ65628:HHZ65636 GYD65628:GYD65636 GOH65628:GOH65636 GEL65628:GEL65636 FUP65628:FUP65636 FKT65628:FKT65636 FAX65628:FAX65636 ERB65628:ERB65636 EHF65628:EHF65636 DXJ65628:DXJ65636 DNN65628:DNN65636 DDR65628:DDR65636 CTV65628:CTV65636 CJZ65628:CJZ65636 CAD65628:CAD65636 BQH65628:BQH65636 BGL65628:BGL65636 AWP65628:AWP65636 AMT65628:AMT65636 ACX65628:ACX65636 TB65628:TB65636 JF65628:JF65636 J65628:J65636 WVR92:WVR100 WLV92:WLV100 WBZ92:WBZ100 VSD92:VSD100 VIH92:VIH100 UYL92:UYL100 UOP92:UOP100 UET92:UET100 TUX92:TUX100 TLB92:TLB100 TBF92:TBF100 SRJ92:SRJ100 SHN92:SHN100 RXR92:RXR100 RNV92:RNV100 RDZ92:RDZ100 QUD92:QUD100 QKH92:QKH100 QAL92:QAL100 PQP92:PQP100 PGT92:PGT100 OWX92:OWX100 ONB92:ONB100 ODF92:ODF100 NTJ92:NTJ100 NJN92:NJN100 MZR92:MZR100 MPV92:MPV100 MFZ92:MFZ100 LWD92:LWD100 LMH92:LMH100 LCL92:LCL100 KSP92:KSP100 KIT92:KIT100 JYX92:JYX100 JPB92:JPB100 JFF92:JFF100 IVJ92:IVJ100 ILN92:ILN100 IBR92:IBR100 HRV92:HRV100 HHZ92:HHZ100 GYD92:GYD100 GOH92:GOH100 GEL92:GEL100 FUP92:FUP100 FKT92:FKT100 FAX92:FAX100 ERB92:ERB100 EHF92:EHF100 DXJ92:DXJ100 DNN92:DNN100 DDR92:DDR100 CTV92:CTV100 CJZ92:CJZ100 CAD92:CAD100 BQH92:BQH100 BGL92:BGL100 AWP92:AWP100 AMT92:AMT100 ACX92:ACX100 TB92:TB100 JF92:JF100 J92:J100 WVR983129 WLV983129 WBZ983129 VSD983129 VIH983129 UYL983129 UOP983129 UET983129 TUX983129 TLB983129 TBF983129 SRJ983129 SHN983129 RXR983129 RNV983129 RDZ983129 QUD983129 QKH983129 QAL983129 PQP983129 PGT983129 OWX983129 ONB983129 ODF983129 NTJ983129 NJN983129 MZR983129 MPV983129 MFZ983129 LWD983129 LMH983129 LCL983129 KSP983129 KIT983129 JYX983129 JPB983129 JFF983129 IVJ983129 ILN983129 IBR983129 HRV983129 HHZ983129 GYD983129 GOH983129 GEL983129 FUP983129 FKT983129 FAX983129 ERB983129 EHF983129 DXJ983129 DNN983129 DDR983129 CTV983129 CJZ983129 CAD983129 BQH983129 BGL983129 AWP983129 AMT983129 ACX983129 TB983129 JF983129 J983129 WVR917593 WLV917593 WBZ917593 VSD917593 VIH917593 UYL917593 UOP917593 UET917593 TUX917593 TLB917593 TBF917593 SRJ917593 SHN917593 RXR917593 RNV917593 RDZ917593 QUD917593 QKH917593 QAL917593 PQP917593 PGT917593 OWX917593 ONB917593 ODF917593 NTJ917593 NJN917593 MZR917593 MPV917593 MFZ917593 LWD917593 LMH917593 LCL917593 KSP917593 KIT917593 JYX917593 JPB917593 JFF917593 IVJ917593 ILN917593 IBR917593 HRV917593 HHZ917593 GYD917593 GOH917593 GEL917593 FUP917593 FKT917593 FAX917593 ERB917593 EHF917593 DXJ917593 DNN917593 DDR917593 CTV917593 CJZ917593 CAD917593 BQH917593 BGL917593 AWP917593 AMT917593 ACX917593 TB917593 JF917593 J917593 WVR852057 WLV852057 WBZ852057 VSD852057 VIH852057 UYL852057 UOP852057 UET852057 TUX852057 TLB852057 TBF852057 SRJ852057 SHN852057 RXR852057 RNV852057 RDZ852057 QUD852057 QKH852057 QAL852057 PQP852057 PGT852057 OWX852057 ONB852057 ODF852057 NTJ852057 NJN852057 MZR852057 MPV852057 MFZ852057 LWD852057 LMH852057 LCL852057 KSP852057 KIT852057 JYX852057 JPB852057 JFF852057 IVJ852057 ILN852057 IBR852057 HRV852057 HHZ852057 GYD852057 GOH852057 GEL852057 FUP852057 FKT852057 FAX852057 ERB852057 EHF852057 DXJ852057 DNN852057 DDR852057 CTV852057 CJZ852057 CAD852057 BQH852057 BGL852057 AWP852057 AMT852057 ACX852057 TB852057 JF852057 J852057 WVR786521 WLV786521 WBZ786521 VSD786521 VIH786521 UYL786521 UOP786521 UET786521 TUX786521 TLB786521 TBF786521 SRJ786521 SHN786521 RXR786521 RNV786521 RDZ786521 QUD786521 QKH786521 QAL786521 PQP786521 PGT786521 OWX786521 ONB786521 ODF786521 NTJ786521 NJN786521 MZR786521 MPV786521 MFZ786521 LWD786521 LMH786521 LCL786521 KSP786521 KIT786521 JYX786521 JPB786521 JFF786521 IVJ786521 ILN786521 IBR786521 HRV786521 HHZ786521 GYD786521 GOH786521 GEL786521 FUP786521 FKT786521 FAX786521 ERB786521 EHF786521 DXJ786521 DNN786521 DDR786521 CTV786521 CJZ786521 CAD786521 BQH786521 BGL786521 AWP786521 AMT786521 ACX786521 TB786521 JF786521 J786521 WVR720985 WLV720985 WBZ720985 VSD720985 VIH720985 UYL720985 UOP720985 UET720985 TUX720985 TLB720985 TBF720985 SRJ720985 SHN720985 RXR720985 RNV720985 RDZ720985 QUD720985 QKH720985 QAL720985 PQP720985 PGT720985 OWX720985 ONB720985 ODF720985 NTJ720985 NJN720985 MZR720985 MPV720985 MFZ720985 LWD720985 LMH720985 LCL720985 KSP720985 KIT720985 JYX720985 JPB720985 JFF720985 IVJ720985 ILN720985 IBR720985 HRV720985 HHZ720985 GYD720985 GOH720985 GEL720985 FUP720985 FKT720985 FAX720985 ERB720985 EHF720985 DXJ720985 DNN720985 DDR720985 CTV720985 CJZ720985 CAD720985 BQH720985 BGL720985 AWP720985 AMT720985 ACX720985 TB720985 JF720985 J720985 WVR655449 WLV655449 WBZ655449 VSD655449 VIH655449 UYL655449 UOP655449 UET655449 TUX655449 TLB655449 TBF655449 SRJ655449 SHN655449 RXR655449 RNV655449 RDZ655449 QUD655449 QKH655449 QAL655449 PQP655449 PGT655449 OWX655449 ONB655449 ODF655449 NTJ655449 NJN655449 MZR655449 MPV655449 MFZ655449 LWD655449 LMH655449 LCL655449 KSP655449 KIT655449 JYX655449 JPB655449 JFF655449 IVJ655449 ILN655449 IBR655449 HRV655449 HHZ655449 GYD655449 GOH655449 GEL655449 FUP655449 FKT655449 FAX655449 ERB655449 EHF655449 DXJ655449 DNN655449 DDR655449 CTV655449 CJZ655449 CAD655449 BQH655449 BGL655449 AWP655449 AMT655449 ACX655449 TB655449 JF655449 J655449 WVR589913 WLV589913 WBZ589913 VSD589913 VIH589913 UYL589913 UOP589913 UET589913 TUX589913 TLB589913 TBF589913 SRJ589913 SHN589913 RXR589913 RNV589913 RDZ589913 QUD589913 QKH589913 QAL589913 PQP589913 PGT589913 OWX589913 ONB589913 ODF589913 NTJ589913 NJN589913 MZR589913 MPV589913 MFZ589913 LWD589913 LMH589913 LCL589913 KSP589913 KIT589913 JYX589913 JPB589913 JFF589913 IVJ589913 ILN589913 IBR589913 HRV589913 HHZ589913 GYD589913 GOH589913 GEL589913 FUP589913 FKT589913 FAX589913 ERB589913 EHF589913 DXJ589913 DNN589913 DDR589913 CTV589913 CJZ589913 CAD589913 BQH589913 BGL589913 AWP589913 AMT589913 ACX589913 TB589913 JF589913 J589913 WVR524377 WLV524377 WBZ524377 VSD524377 VIH524377 UYL524377 UOP524377 UET524377 TUX524377 TLB524377 TBF524377 SRJ524377 SHN524377 RXR524377 RNV524377 RDZ524377 QUD524377 QKH524377 QAL524377 PQP524377 PGT524377 OWX524377 ONB524377 ODF524377 NTJ524377 NJN524377 MZR524377 MPV524377 MFZ524377 LWD524377 LMH524377 LCL524377 KSP524377 KIT524377 JYX524377 JPB524377 JFF524377 IVJ524377 ILN524377 IBR524377 HRV524377 HHZ524377 GYD524377 GOH524377 GEL524377 FUP524377 FKT524377 FAX524377 ERB524377 EHF524377 DXJ524377 DNN524377 DDR524377 CTV524377 CJZ524377 CAD524377 BQH524377 BGL524377 AWP524377 AMT524377 ACX524377 TB524377 JF524377 J524377 WVR458841 WLV458841 WBZ458841 VSD458841 VIH458841 UYL458841 UOP458841 UET458841 TUX458841 TLB458841 TBF458841 SRJ458841 SHN458841 RXR458841 RNV458841 RDZ458841 QUD458841 QKH458841 QAL458841 PQP458841 PGT458841 OWX458841 ONB458841 ODF458841 NTJ458841 NJN458841 MZR458841 MPV458841 MFZ458841 LWD458841 LMH458841 LCL458841 KSP458841 KIT458841 JYX458841 JPB458841 JFF458841 IVJ458841 ILN458841 IBR458841 HRV458841 HHZ458841 GYD458841 GOH458841 GEL458841 FUP458841 FKT458841 FAX458841 ERB458841 EHF458841 DXJ458841 DNN458841 DDR458841 CTV458841 CJZ458841 CAD458841 BQH458841 BGL458841 AWP458841 AMT458841 ACX458841 TB458841 JF458841 J458841 WVR393305 WLV393305 WBZ393305 VSD393305 VIH393305 UYL393305 UOP393305 UET393305 TUX393305 TLB393305 TBF393305 SRJ393305 SHN393305 RXR393305 RNV393305 RDZ393305 QUD393305 QKH393305 QAL393305 PQP393305 PGT393305 OWX393305 ONB393305 ODF393305 NTJ393305 NJN393305 MZR393305 MPV393305 MFZ393305 LWD393305 LMH393305 LCL393305 KSP393305 KIT393305 JYX393305 JPB393305 JFF393305 IVJ393305 ILN393305 IBR393305 HRV393305 HHZ393305 GYD393305 GOH393305 GEL393305 FUP393305 FKT393305 FAX393305 ERB393305 EHF393305 DXJ393305 DNN393305 DDR393305 CTV393305 CJZ393305 CAD393305 BQH393305 BGL393305 AWP393305 AMT393305 ACX393305 TB393305 JF393305 J393305 WVR327769 WLV327769 WBZ327769 VSD327769 VIH327769 UYL327769 UOP327769 UET327769 TUX327769 TLB327769 TBF327769 SRJ327769 SHN327769 RXR327769 RNV327769 RDZ327769 QUD327769 QKH327769 QAL327769 PQP327769 PGT327769 OWX327769 ONB327769 ODF327769 NTJ327769 NJN327769 MZR327769 MPV327769 MFZ327769 LWD327769 LMH327769 LCL327769 KSP327769 KIT327769 JYX327769 JPB327769 JFF327769 IVJ327769 ILN327769 IBR327769 HRV327769 HHZ327769 GYD327769 GOH327769 GEL327769 FUP327769 FKT327769 FAX327769 ERB327769 EHF327769 DXJ327769 DNN327769 DDR327769 CTV327769 CJZ327769 CAD327769 BQH327769 BGL327769 AWP327769 AMT327769 ACX327769 TB327769 JF327769 J327769 WVR262233 WLV262233 WBZ262233 VSD262233 VIH262233 UYL262233 UOP262233 UET262233 TUX262233 TLB262233 TBF262233 SRJ262233 SHN262233 RXR262233 RNV262233 RDZ262233 QUD262233 QKH262233 QAL262233 PQP262233 PGT262233 OWX262233 ONB262233 ODF262233 NTJ262233 NJN262233 MZR262233 MPV262233 MFZ262233 LWD262233 LMH262233 LCL262233 KSP262233 KIT262233 JYX262233 JPB262233 JFF262233 IVJ262233 ILN262233 IBR262233 HRV262233 HHZ262233 GYD262233 GOH262233 GEL262233 FUP262233 FKT262233 FAX262233 ERB262233 EHF262233 DXJ262233 DNN262233 DDR262233 CTV262233 CJZ262233 CAD262233 BQH262233 BGL262233 AWP262233 AMT262233 ACX262233 TB262233 JF262233 J262233 WVR196697 WLV196697 WBZ196697 VSD196697 VIH196697 UYL196697 UOP196697 UET196697 TUX196697 TLB196697 TBF196697 SRJ196697 SHN196697 RXR196697 RNV196697 RDZ196697 QUD196697 QKH196697 QAL196697 PQP196697 PGT196697 OWX196697 ONB196697 ODF196697 NTJ196697 NJN196697 MZR196697 MPV196697 MFZ196697 LWD196697 LMH196697 LCL196697 KSP196697 KIT196697 JYX196697 JPB196697 JFF196697 IVJ196697 ILN196697 IBR196697 HRV196697 HHZ196697 GYD196697 GOH196697 GEL196697 FUP196697 FKT196697 FAX196697 ERB196697 EHF196697 DXJ196697 DNN196697 DDR196697 CTV196697 CJZ196697 CAD196697 BQH196697 BGL196697 AWP196697 AMT196697 ACX196697 TB196697 JF196697 J196697 WVR131161 WLV131161 WBZ131161 VSD131161 VIH131161 UYL131161 UOP131161 UET131161 TUX131161 TLB131161 TBF131161 SRJ131161 SHN131161 RXR131161 RNV131161 RDZ131161 QUD131161 QKH131161 QAL131161 PQP131161 PGT131161 OWX131161 ONB131161 ODF131161 NTJ131161 NJN131161 MZR131161 MPV131161 MFZ131161 LWD131161 LMH131161 LCL131161 KSP131161 KIT131161 JYX131161 JPB131161 JFF131161 IVJ131161 ILN131161 IBR131161 HRV131161 HHZ131161 GYD131161 GOH131161 GEL131161 FUP131161 FKT131161 FAX131161 ERB131161 EHF131161 DXJ131161 DNN131161 DDR131161 CTV131161 CJZ131161 CAD131161 BQH131161 BGL131161 AWP131161 AMT131161 ACX131161 TB131161 JF131161 J131161 WVR65625 WLV65625 WBZ65625 VSD65625 VIH65625 UYL65625 UOP65625 UET65625 TUX65625 TLB65625 TBF65625 SRJ65625 SHN65625 RXR65625 RNV65625 RDZ65625 QUD65625 QKH65625 QAL65625 PQP65625 PGT65625 OWX65625 ONB65625 ODF65625 NTJ65625 NJN65625 MZR65625 MPV65625 MFZ65625 LWD65625 LMH65625 LCL65625 KSP65625 KIT65625 JYX65625 JPB65625 JFF65625 IVJ65625 ILN65625 IBR65625 HRV65625 HHZ65625 GYD65625 GOH65625 GEL65625 FUP65625 FKT65625 FAX65625 ERB65625 EHF65625 DXJ65625 DNN65625 DDR65625 CTV65625 CJZ65625 CAD65625 BQH65625 BGL65625 AWP65625 AMT65625 ACX65625 TB65625 JF65625 J65625 WVR89 WLV89 WBZ89 VSD8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J89 WVR983077:WVR983085 WLV983077:WLV983085 WBZ983077:WBZ983085 VSD983077:VSD983085 VIH983077:VIH983085 UYL983077:UYL983085 UOP983077:UOP983085 UET983077:UET983085 TUX983077:TUX983085 TLB983077:TLB983085 TBF983077:TBF983085 SRJ983077:SRJ983085 SHN983077:SHN983085 RXR983077:RXR983085 RNV983077:RNV983085 RDZ983077:RDZ983085 QUD983077:QUD983085 QKH983077:QKH983085 QAL983077:QAL983085 PQP983077:PQP983085 PGT983077:PGT983085 OWX983077:OWX983085 ONB983077:ONB983085 ODF983077:ODF983085 NTJ983077:NTJ983085 NJN983077:NJN983085 MZR983077:MZR983085 MPV983077:MPV983085 MFZ983077:MFZ983085 LWD983077:LWD983085 LMH983077:LMH983085 LCL983077:LCL983085 KSP983077:KSP983085 KIT983077:KIT983085 JYX983077:JYX983085 JPB983077:JPB983085 JFF983077:JFF983085 IVJ983077:IVJ983085 ILN983077:ILN983085 IBR983077:IBR983085 HRV983077:HRV983085 HHZ983077:HHZ983085 GYD983077:GYD983085 GOH983077:GOH983085 GEL983077:GEL983085 FUP983077:FUP983085 FKT983077:FKT983085 FAX983077:FAX983085 ERB983077:ERB983085 EHF983077:EHF983085 DXJ983077:DXJ983085 DNN983077:DNN983085 DDR983077:DDR983085 CTV983077:CTV983085 CJZ983077:CJZ983085 CAD983077:CAD983085 BQH983077:BQH983085 BGL983077:BGL983085 AWP983077:AWP983085 AMT983077:AMT983085 ACX983077:ACX983085 TB983077:TB983085 JF983077:JF983085 J983077:J983085 WVR917541:WVR917549 WLV917541:WLV917549 WBZ917541:WBZ917549 VSD917541:VSD917549 VIH917541:VIH917549 UYL917541:UYL917549 UOP917541:UOP917549 UET917541:UET917549 TUX917541:TUX917549 TLB917541:TLB917549 TBF917541:TBF917549 SRJ917541:SRJ917549 SHN917541:SHN917549 RXR917541:RXR917549 RNV917541:RNV917549 RDZ917541:RDZ917549 QUD917541:QUD917549 QKH917541:QKH917549 QAL917541:QAL917549 PQP917541:PQP917549 PGT917541:PGT917549 OWX917541:OWX917549 ONB917541:ONB917549 ODF917541:ODF917549 NTJ917541:NTJ917549 NJN917541:NJN917549 MZR917541:MZR917549 MPV917541:MPV917549 MFZ917541:MFZ917549 LWD917541:LWD917549 LMH917541:LMH917549 LCL917541:LCL917549 KSP917541:KSP917549 KIT917541:KIT917549 JYX917541:JYX917549 JPB917541:JPB917549 JFF917541:JFF917549 IVJ917541:IVJ917549 ILN917541:ILN917549 IBR917541:IBR917549 HRV917541:HRV917549 HHZ917541:HHZ917549 GYD917541:GYD917549 GOH917541:GOH917549 GEL917541:GEL917549 FUP917541:FUP917549 FKT917541:FKT917549 FAX917541:FAX917549 ERB917541:ERB917549 EHF917541:EHF917549 DXJ917541:DXJ917549 DNN917541:DNN917549 DDR917541:DDR917549 CTV917541:CTV917549 CJZ917541:CJZ917549 CAD917541:CAD917549 BQH917541:BQH917549 BGL917541:BGL917549 AWP917541:AWP917549 AMT917541:AMT917549 ACX917541:ACX917549 TB917541:TB917549 JF917541:JF917549 J917541:J917549 WVR852005:WVR852013 WLV852005:WLV852013 WBZ852005:WBZ852013 VSD852005:VSD852013 VIH852005:VIH852013 UYL852005:UYL852013 UOP852005:UOP852013 UET852005:UET852013 TUX852005:TUX852013 TLB852005:TLB852013 TBF852005:TBF852013 SRJ852005:SRJ852013 SHN852005:SHN852013 RXR852005:RXR852013 RNV852005:RNV852013 RDZ852005:RDZ852013 QUD852005:QUD852013 QKH852005:QKH852013 QAL852005:QAL852013 PQP852005:PQP852013 PGT852005:PGT852013 OWX852005:OWX852013 ONB852005:ONB852013 ODF852005:ODF852013 NTJ852005:NTJ852013 NJN852005:NJN852013 MZR852005:MZR852013 MPV852005:MPV852013 MFZ852005:MFZ852013 LWD852005:LWD852013 LMH852005:LMH852013 LCL852005:LCL852013 KSP852005:KSP852013 KIT852005:KIT852013 JYX852005:JYX852013 JPB852005:JPB852013 JFF852005:JFF852013 IVJ852005:IVJ852013 ILN852005:ILN852013 IBR852005:IBR852013 HRV852005:HRV852013 HHZ852005:HHZ852013 GYD852005:GYD852013 GOH852005:GOH852013 GEL852005:GEL852013 FUP852005:FUP852013 FKT852005:FKT852013 FAX852005:FAX852013 ERB852005:ERB852013 EHF852005:EHF852013 DXJ852005:DXJ852013 DNN852005:DNN852013 DDR852005:DDR852013 CTV852005:CTV852013 CJZ852005:CJZ852013 CAD852005:CAD852013 BQH852005:BQH852013 BGL852005:BGL852013 AWP852005:AWP852013 AMT852005:AMT852013 ACX852005:ACX852013 TB852005:TB852013 JF852005:JF852013 J852005:J852013 WVR786469:WVR786477 WLV786469:WLV786477 WBZ786469:WBZ786477 VSD786469:VSD786477 VIH786469:VIH786477 UYL786469:UYL786477 UOP786469:UOP786477 UET786469:UET786477 TUX786469:TUX786477 TLB786469:TLB786477 TBF786469:TBF786477 SRJ786469:SRJ786477 SHN786469:SHN786477 RXR786469:RXR786477 RNV786469:RNV786477 RDZ786469:RDZ786477 QUD786469:QUD786477 QKH786469:QKH786477 QAL786469:QAL786477 PQP786469:PQP786477 PGT786469:PGT786477 OWX786469:OWX786477 ONB786469:ONB786477 ODF786469:ODF786477 NTJ786469:NTJ786477 NJN786469:NJN786477 MZR786469:MZR786477 MPV786469:MPV786477 MFZ786469:MFZ786477 LWD786469:LWD786477 LMH786469:LMH786477 LCL786469:LCL786477 KSP786469:KSP786477 KIT786469:KIT786477 JYX786469:JYX786477 JPB786469:JPB786477 JFF786469:JFF786477 IVJ786469:IVJ786477 ILN786469:ILN786477 IBR786469:IBR786477 HRV786469:HRV786477 HHZ786469:HHZ786477 GYD786469:GYD786477 GOH786469:GOH786477 GEL786469:GEL786477 FUP786469:FUP786477 FKT786469:FKT786477 FAX786469:FAX786477 ERB786469:ERB786477 EHF786469:EHF786477 DXJ786469:DXJ786477 DNN786469:DNN786477 DDR786469:DDR786477 CTV786469:CTV786477 CJZ786469:CJZ786477 CAD786469:CAD786477 BQH786469:BQH786477 BGL786469:BGL786477 AWP786469:AWP786477 AMT786469:AMT786477 ACX786469:ACX786477 TB786469:TB786477 JF786469:JF786477 J786469:J786477 WVR720933:WVR720941 WLV720933:WLV720941 WBZ720933:WBZ720941 VSD720933:VSD720941 VIH720933:VIH720941 UYL720933:UYL720941 UOP720933:UOP720941 UET720933:UET720941 TUX720933:TUX720941 TLB720933:TLB720941 TBF720933:TBF720941 SRJ720933:SRJ720941 SHN720933:SHN720941 RXR720933:RXR720941 RNV720933:RNV720941 RDZ720933:RDZ720941 QUD720933:QUD720941 QKH720933:QKH720941 QAL720933:QAL720941 PQP720933:PQP720941 PGT720933:PGT720941 OWX720933:OWX720941 ONB720933:ONB720941 ODF720933:ODF720941 NTJ720933:NTJ720941 NJN720933:NJN720941 MZR720933:MZR720941 MPV720933:MPV720941 MFZ720933:MFZ720941 LWD720933:LWD720941 LMH720933:LMH720941 LCL720933:LCL720941 KSP720933:KSP720941 KIT720933:KIT720941 JYX720933:JYX720941 JPB720933:JPB720941 JFF720933:JFF720941 IVJ720933:IVJ720941 ILN720933:ILN720941 IBR720933:IBR720941 HRV720933:HRV720941 HHZ720933:HHZ720941 GYD720933:GYD720941 GOH720933:GOH720941 GEL720933:GEL720941 FUP720933:FUP720941 FKT720933:FKT720941 FAX720933:FAX720941 ERB720933:ERB720941 EHF720933:EHF720941 DXJ720933:DXJ720941 DNN720933:DNN720941 DDR720933:DDR720941 CTV720933:CTV720941 CJZ720933:CJZ720941 CAD720933:CAD720941 BQH720933:BQH720941 BGL720933:BGL720941 AWP720933:AWP720941 AMT720933:AMT720941 ACX720933:ACX720941 TB720933:TB720941 JF720933:JF720941 J720933:J720941 WVR655397:WVR655405 WLV655397:WLV655405 WBZ655397:WBZ655405 VSD655397:VSD655405 VIH655397:VIH655405 UYL655397:UYL655405 UOP655397:UOP655405 UET655397:UET655405 TUX655397:TUX655405 TLB655397:TLB655405 TBF655397:TBF655405 SRJ655397:SRJ655405 SHN655397:SHN655405 RXR655397:RXR655405 RNV655397:RNV655405 RDZ655397:RDZ655405 QUD655397:QUD655405 QKH655397:QKH655405 QAL655397:QAL655405 PQP655397:PQP655405 PGT655397:PGT655405 OWX655397:OWX655405 ONB655397:ONB655405 ODF655397:ODF655405 NTJ655397:NTJ655405 NJN655397:NJN655405 MZR655397:MZR655405 MPV655397:MPV655405 MFZ655397:MFZ655405 LWD655397:LWD655405 LMH655397:LMH655405 LCL655397:LCL655405 KSP655397:KSP655405 KIT655397:KIT655405 JYX655397:JYX655405 JPB655397:JPB655405 JFF655397:JFF655405 IVJ655397:IVJ655405 ILN655397:ILN655405 IBR655397:IBR655405 HRV655397:HRV655405 HHZ655397:HHZ655405 GYD655397:GYD655405 GOH655397:GOH655405 GEL655397:GEL655405 FUP655397:FUP655405 FKT655397:FKT655405 FAX655397:FAX655405 ERB655397:ERB655405 EHF655397:EHF655405 DXJ655397:DXJ655405 DNN655397:DNN655405 DDR655397:DDR655405 CTV655397:CTV655405 CJZ655397:CJZ655405 CAD655397:CAD655405 BQH655397:BQH655405 BGL655397:BGL655405 AWP655397:AWP655405 AMT655397:AMT655405 ACX655397:ACX655405 TB655397:TB655405 JF655397:JF655405 J655397:J655405 WVR589861:WVR589869 WLV589861:WLV589869 WBZ589861:WBZ589869 VSD589861:VSD589869 VIH589861:VIH589869 UYL589861:UYL589869 UOP589861:UOP589869 UET589861:UET589869 TUX589861:TUX589869 TLB589861:TLB589869 TBF589861:TBF589869 SRJ589861:SRJ589869 SHN589861:SHN589869 RXR589861:RXR589869 RNV589861:RNV589869 RDZ589861:RDZ589869 QUD589861:QUD589869 QKH589861:QKH589869 QAL589861:QAL589869 PQP589861:PQP589869 PGT589861:PGT589869 OWX589861:OWX589869 ONB589861:ONB589869 ODF589861:ODF589869 NTJ589861:NTJ589869 NJN589861:NJN589869 MZR589861:MZR589869 MPV589861:MPV589869 MFZ589861:MFZ589869 LWD589861:LWD589869 LMH589861:LMH589869 LCL589861:LCL589869 KSP589861:KSP589869 KIT589861:KIT589869 JYX589861:JYX589869 JPB589861:JPB589869 JFF589861:JFF589869 IVJ589861:IVJ589869 ILN589861:ILN589869 IBR589861:IBR589869 HRV589861:HRV589869 HHZ589861:HHZ589869 GYD589861:GYD589869 GOH589861:GOH589869 GEL589861:GEL589869 FUP589861:FUP589869 FKT589861:FKT589869 FAX589861:FAX589869 ERB589861:ERB589869 EHF589861:EHF589869 DXJ589861:DXJ589869 DNN589861:DNN589869 DDR589861:DDR589869 CTV589861:CTV589869 CJZ589861:CJZ589869 CAD589861:CAD589869 BQH589861:BQH589869 BGL589861:BGL589869 AWP589861:AWP589869 AMT589861:AMT589869 ACX589861:ACX589869 TB589861:TB589869 JF589861:JF589869 J589861:J589869 WVR524325:WVR524333 WLV524325:WLV524333 WBZ524325:WBZ524333 VSD524325:VSD524333 VIH524325:VIH524333 UYL524325:UYL524333 UOP524325:UOP524333 UET524325:UET524333 TUX524325:TUX524333 TLB524325:TLB524333 TBF524325:TBF524333 SRJ524325:SRJ524333 SHN524325:SHN524333 RXR524325:RXR524333 RNV524325:RNV524333 RDZ524325:RDZ524333 QUD524325:QUD524333 QKH524325:QKH524333 QAL524325:QAL524333 PQP524325:PQP524333 PGT524325:PGT524333 OWX524325:OWX524333 ONB524325:ONB524333 ODF524325:ODF524333 NTJ524325:NTJ524333 NJN524325:NJN524333 MZR524325:MZR524333 MPV524325:MPV524333 MFZ524325:MFZ524333 LWD524325:LWD524333 LMH524325:LMH524333 LCL524325:LCL524333 KSP524325:KSP524333 KIT524325:KIT524333 JYX524325:JYX524333 JPB524325:JPB524333 JFF524325:JFF524333 IVJ524325:IVJ524333 ILN524325:ILN524333 IBR524325:IBR524333 HRV524325:HRV524333 HHZ524325:HHZ524333 GYD524325:GYD524333 GOH524325:GOH524333 GEL524325:GEL524333 FUP524325:FUP524333 FKT524325:FKT524333 FAX524325:FAX524333 ERB524325:ERB524333 EHF524325:EHF524333 DXJ524325:DXJ524333 DNN524325:DNN524333 DDR524325:DDR524333 CTV524325:CTV524333 CJZ524325:CJZ524333 CAD524325:CAD524333 BQH524325:BQH524333 BGL524325:BGL524333 AWP524325:AWP524333 AMT524325:AMT524333 ACX524325:ACX524333 TB524325:TB524333 JF524325:JF524333 J524325:J524333 WVR458789:WVR458797 WLV458789:WLV458797 WBZ458789:WBZ458797 VSD458789:VSD458797 VIH458789:VIH458797 UYL458789:UYL458797 UOP458789:UOP458797 UET458789:UET458797 TUX458789:TUX458797 TLB458789:TLB458797 TBF458789:TBF458797 SRJ458789:SRJ458797 SHN458789:SHN458797 RXR458789:RXR458797 RNV458789:RNV458797 RDZ458789:RDZ458797 QUD458789:QUD458797 QKH458789:QKH458797 QAL458789:QAL458797 PQP458789:PQP458797 PGT458789:PGT458797 OWX458789:OWX458797 ONB458789:ONB458797 ODF458789:ODF458797 NTJ458789:NTJ458797 NJN458789:NJN458797 MZR458789:MZR458797 MPV458789:MPV458797 MFZ458789:MFZ458797 LWD458789:LWD458797 LMH458789:LMH458797 LCL458789:LCL458797 KSP458789:KSP458797 KIT458789:KIT458797 JYX458789:JYX458797 JPB458789:JPB458797 JFF458789:JFF458797 IVJ458789:IVJ458797 ILN458789:ILN458797 IBR458789:IBR458797 HRV458789:HRV458797 HHZ458789:HHZ458797 GYD458789:GYD458797 GOH458789:GOH458797 GEL458789:GEL458797 FUP458789:FUP458797 FKT458789:FKT458797 FAX458789:FAX458797 ERB458789:ERB458797 EHF458789:EHF458797 DXJ458789:DXJ458797 DNN458789:DNN458797 DDR458789:DDR458797 CTV458789:CTV458797 CJZ458789:CJZ458797 CAD458789:CAD458797 BQH458789:BQH458797 BGL458789:BGL458797 AWP458789:AWP458797 AMT458789:AMT458797 ACX458789:ACX458797 TB458789:TB458797 JF458789:JF458797 J458789:J458797 WVR393253:WVR393261 WLV393253:WLV393261 WBZ393253:WBZ393261 VSD393253:VSD393261 VIH393253:VIH393261 UYL393253:UYL393261 UOP393253:UOP393261 UET393253:UET393261 TUX393253:TUX393261 TLB393253:TLB393261 TBF393253:TBF393261 SRJ393253:SRJ393261 SHN393253:SHN393261 RXR393253:RXR393261 RNV393253:RNV393261 RDZ393253:RDZ393261 QUD393253:QUD393261 QKH393253:QKH393261 QAL393253:QAL393261 PQP393253:PQP393261 PGT393253:PGT393261 OWX393253:OWX393261 ONB393253:ONB393261 ODF393253:ODF393261 NTJ393253:NTJ393261 NJN393253:NJN393261 MZR393253:MZR393261 MPV393253:MPV393261 MFZ393253:MFZ393261 LWD393253:LWD393261 LMH393253:LMH393261 LCL393253:LCL393261 KSP393253:KSP393261 KIT393253:KIT393261 JYX393253:JYX393261 JPB393253:JPB393261 JFF393253:JFF393261 IVJ393253:IVJ393261 ILN393253:ILN393261 IBR393253:IBR393261 HRV393253:HRV393261 HHZ393253:HHZ393261 GYD393253:GYD393261 GOH393253:GOH393261 GEL393253:GEL393261 FUP393253:FUP393261 FKT393253:FKT393261 FAX393253:FAX393261 ERB393253:ERB393261 EHF393253:EHF393261 DXJ393253:DXJ393261 DNN393253:DNN393261 DDR393253:DDR393261 CTV393253:CTV393261 CJZ393253:CJZ393261 CAD393253:CAD393261 BQH393253:BQH393261 BGL393253:BGL393261 AWP393253:AWP393261 AMT393253:AMT393261 ACX393253:ACX393261 TB393253:TB393261 JF393253:JF393261 J393253:J393261 WVR327717:WVR327725 WLV327717:WLV327725 WBZ327717:WBZ327725 VSD327717:VSD327725 VIH327717:VIH327725 UYL327717:UYL327725 UOP327717:UOP327725 UET327717:UET327725 TUX327717:TUX327725 TLB327717:TLB327725 TBF327717:TBF327725 SRJ327717:SRJ327725 SHN327717:SHN327725 RXR327717:RXR327725 RNV327717:RNV327725 RDZ327717:RDZ327725 QUD327717:QUD327725 QKH327717:QKH327725 QAL327717:QAL327725 PQP327717:PQP327725 PGT327717:PGT327725 OWX327717:OWX327725 ONB327717:ONB327725 ODF327717:ODF327725 NTJ327717:NTJ327725 NJN327717:NJN327725 MZR327717:MZR327725 MPV327717:MPV327725 MFZ327717:MFZ327725 LWD327717:LWD327725 LMH327717:LMH327725 LCL327717:LCL327725 KSP327717:KSP327725 KIT327717:KIT327725 JYX327717:JYX327725 JPB327717:JPB327725 JFF327717:JFF327725 IVJ327717:IVJ327725 ILN327717:ILN327725 IBR327717:IBR327725 HRV327717:HRV327725 HHZ327717:HHZ327725 GYD327717:GYD327725 GOH327717:GOH327725 GEL327717:GEL327725 FUP327717:FUP327725 FKT327717:FKT327725 FAX327717:FAX327725 ERB327717:ERB327725 EHF327717:EHF327725 DXJ327717:DXJ327725 DNN327717:DNN327725 DDR327717:DDR327725 CTV327717:CTV327725 CJZ327717:CJZ327725 CAD327717:CAD327725 BQH327717:BQH327725 BGL327717:BGL327725 AWP327717:AWP327725 AMT327717:AMT327725 ACX327717:ACX327725 TB327717:TB327725 JF327717:JF327725 J327717:J327725 WVR262181:WVR262189 WLV262181:WLV262189 WBZ262181:WBZ262189 VSD262181:VSD262189 VIH262181:VIH262189 UYL262181:UYL262189 UOP262181:UOP262189 UET262181:UET262189 TUX262181:TUX262189 TLB262181:TLB262189 TBF262181:TBF262189 SRJ262181:SRJ262189 SHN262181:SHN262189 RXR262181:RXR262189 RNV262181:RNV262189 RDZ262181:RDZ262189 QUD262181:QUD262189 QKH262181:QKH262189 QAL262181:QAL262189 PQP262181:PQP262189 PGT262181:PGT262189 OWX262181:OWX262189 ONB262181:ONB262189 ODF262181:ODF262189 NTJ262181:NTJ262189 NJN262181:NJN262189 MZR262181:MZR262189 MPV262181:MPV262189 MFZ262181:MFZ262189 LWD262181:LWD262189 LMH262181:LMH262189 LCL262181:LCL262189 KSP262181:KSP262189 KIT262181:KIT262189 JYX262181:JYX262189 JPB262181:JPB262189 JFF262181:JFF262189 IVJ262181:IVJ262189 ILN262181:ILN262189 IBR262181:IBR262189 HRV262181:HRV262189 HHZ262181:HHZ262189 GYD262181:GYD262189 GOH262181:GOH262189 GEL262181:GEL262189 FUP262181:FUP262189 FKT262181:FKT262189 FAX262181:FAX262189 ERB262181:ERB262189 EHF262181:EHF262189 DXJ262181:DXJ262189 DNN262181:DNN262189 DDR262181:DDR262189 CTV262181:CTV262189 CJZ262181:CJZ262189 CAD262181:CAD262189 BQH262181:BQH262189 BGL262181:BGL262189 AWP262181:AWP262189 AMT262181:AMT262189 ACX262181:ACX262189 TB262181:TB262189 JF262181:JF262189 J262181:J262189 WVR196645:WVR196653 WLV196645:WLV196653 WBZ196645:WBZ196653 VSD196645:VSD196653 VIH196645:VIH196653 UYL196645:UYL196653 UOP196645:UOP196653 UET196645:UET196653 TUX196645:TUX196653 TLB196645:TLB196653 TBF196645:TBF196653 SRJ196645:SRJ196653 SHN196645:SHN196653 RXR196645:RXR196653 RNV196645:RNV196653 RDZ196645:RDZ196653 QUD196645:QUD196653 QKH196645:QKH196653 QAL196645:QAL196653 PQP196645:PQP196653 PGT196645:PGT196653 OWX196645:OWX196653 ONB196645:ONB196653 ODF196645:ODF196653 NTJ196645:NTJ196653 NJN196645:NJN196653 MZR196645:MZR196653 MPV196645:MPV196653 MFZ196645:MFZ196653 LWD196645:LWD196653 LMH196645:LMH196653 LCL196645:LCL196653 KSP196645:KSP196653 KIT196645:KIT196653 JYX196645:JYX196653 JPB196645:JPB196653 JFF196645:JFF196653 IVJ196645:IVJ196653 ILN196645:ILN196653 IBR196645:IBR196653 HRV196645:HRV196653 HHZ196645:HHZ196653 GYD196645:GYD196653 GOH196645:GOH196653 GEL196645:GEL196653 FUP196645:FUP196653 FKT196645:FKT196653 FAX196645:FAX196653 ERB196645:ERB196653 EHF196645:EHF196653 DXJ196645:DXJ196653 DNN196645:DNN196653 DDR196645:DDR196653 CTV196645:CTV196653 CJZ196645:CJZ196653 CAD196645:CAD196653 BQH196645:BQH196653 BGL196645:BGL196653 AWP196645:AWP196653 AMT196645:AMT196653 ACX196645:ACX196653 TB196645:TB196653 JF196645:JF196653 J196645:J196653 WVR131109:WVR131117 WLV131109:WLV131117 WBZ131109:WBZ131117 VSD131109:VSD131117 VIH131109:VIH131117 UYL131109:UYL131117 UOP131109:UOP131117 UET131109:UET131117 TUX131109:TUX131117 TLB131109:TLB131117 TBF131109:TBF131117 SRJ131109:SRJ131117 SHN131109:SHN131117 RXR131109:RXR131117 RNV131109:RNV131117 RDZ131109:RDZ131117 QUD131109:QUD131117 QKH131109:QKH131117 QAL131109:QAL131117 PQP131109:PQP131117 PGT131109:PGT131117 OWX131109:OWX131117 ONB131109:ONB131117 ODF131109:ODF131117 NTJ131109:NTJ131117 NJN131109:NJN131117 MZR131109:MZR131117 MPV131109:MPV131117 MFZ131109:MFZ131117 LWD131109:LWD131117 LMH131109:LMH131117 LCL131109:LCL131117 KSP131109:KSP131117 KIT131109:KIT131117 JYX131109:JYX131117 JPB131109:JPB131117 JFF131109:JFF131117 IVJ131109:IVJ131117 ILN131109:ILN131117 IBR131109:IBR131117 HRV131109:HRV131117 HHZ131109:HHZ131117 GYD131109:GYD131117 GOH131109:GOH131117 GEL131109:GEL131117 FUP131109:FUP131117 FKT131109:FKT131117 FAX131109:FAX131117 ERB131109:ERB131117 EHF131109:EHF131117 DXJ131109:DXJ131117 DNN131109:DNN131117 DDR131109:DDR131117 CTV131109:CTV131117 CJZ131109:CJZ131117 CAD131109:CAD131117 BQH131109:BQH131117 BGL131109:BGL131117 AWP131109:AWP131117 AMT131109:AMT131117 ACX131109:ACX131117 TB131109:TB131117 JF131109:JF131117 J131109:J131117 WVR65573:WVR65581 WLV65573:WLV65581 WBZ65573:WBZ65581 VSD65573:VSD65581 VIH65573:VIH65581 UYL65573:UYL65581 UOP65573:UOP65581 UET65573:UET65581 TUX65573:TUX65581 TLB65573:TLB65581 TBF65573:TBF65581 SRJ65573:SRJ65581 SHN65573:SHN65581 RXR65573:RXR65581 RNV65573:RNV65581 RDZ65573:RDZ65581 QUD65573:QUD65581 QKH65573:QKH65581 QAL65573:QAL65581 PQP65573:PQP65581 PGT65573:PGT65581 OWX65573:OWX65581 ONB65573:ONB65581 ODF65573:ODF65581 NTJ65573:NTJ65581 NJN65573:NJN65581 MZR65573:MZR65581 MPV65573:MPV65581 MFZ65573:MFZ65581 LWD65573:LWD65581 LMH65573:LMH65581 LCL65573:LCL65581 KSP65573:KSP65581 KIT65573:KIT65581 JYX65573:JYX65581 JPB65573:JPB65581 JFF65573:JFF65581 IVJ65573:IVJ65581 ILN65573:ILN65581 IBR65573:IBR65581 HRV65573:HRV65581 HHZ65573:HHZ65581 GYD65573:GYD65581 GOH65573:GOH65581 GEL65573:GEL65581 FUP65573:FUP65581 FKT65573:FKT65581 FAX65573:FAX65581 ERB65573:ERB65581 EHF65573:EHF65581 DXJ65573:DXJ65581 DNN65573:DNN65581 DDR65573:DDR65581 CTV65573:CTV65581 CJZ65573:CJZ65581 CAD65573:CAD65581 BQH65573:BQH65581 BGL65573:BGL65581 AWP65573:AWP65581 AMT65573:AMT65581 ACX65573:ACX65581 TB65573:TB65581 JF65573:JF65581 J65573:J65581 WVR31:WVR40 WLV31:WLV40 WBZ31:WBZ40 VSD31:VSD40 VIH31:VIH40 UYL31:UYL40 UOP31:UOP40 UET31:UET40 TUX31:TUX40 TLB31:TLB40 TBF31:TBF40 SRJ31:SRJ40 SHN31:SHN40 RXR31:RXR40 RNV31:RNV40 RDZ31:RDZ40 QUD31:QUD40 QKH31:QKH40 QAL31:QAL40 PQP31:PQP40 PGT31:PGT40 OWX31:OWX40 ONB31:ONB40 ODF31:ODF40 NTJ31:NTJ40 NJN31:NJN40 MZR31:MZR40 MPV31:MPV40 MFZ31:MFZ40 LWD31:LWD40 LMH31:LMH40 LCL31:LCL40 KSP31:KSP40 KIT31:KIT40 JYX31:JYX40 JPB31:JPB40 JFF31:JFF40 IVJ31:IVJ40 ILN31:ILN40 IBR31:IBR40 HRV31:HRV40 HHZ31:HHZ40 GYD31:GYD40 GOH31:GOH40 GEL31:GEL40 FUP31:FUP40 FKT31:FKT40 FAX31:FAX40 ERB31:ERB40 EHF31:EHF40 DXJ31:DXJ40 DNN31:DNN40 DDR31:DDR40 CTV31:CTV40 CJZ31:CJZ40 CAD31:CAD40 BQH31:BQH40 BGL31:BGL40 AWP31:AWP40 AMT31:AMT40 ACX31:ACX40 TB31:TB40 JF31:JF40 J31:J40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WVR983092:WVR983101 WLV983092:WLV983101 WBZ983092:WBZ983101 VSD983092:VSD983101 VIH983092:VIH983101 UYL983092:UYL983101 UOP983092:UOP983101 UET983092:UET983101 TUX983092:TUX983101 TLB983092:TLB983101 TBF983092:TBF983101 SRJ983092:SRJ983101 SHN983092:SHN983101 RXR983092:RXR983101 RNV983092:RNV983101 RDZ983092:RDZ983101 QUD983092:QUD983101 QKH983092:QKH983101 QAL983092:QAL983101 PQP983092:PQP983101 PGT983092:PGT983101 OWX983092:OWX983101 ONB983092:ONB983101 ODF983092:ODF983101 NTJ983092:NTJ983101 NJN983092:NJN983101 MZR983092:MZR983101 MPV983092:MPV983101 MFZ983092:MFZ983101 LWD983092:LWD983101 LMH983092:LMH983101 LCL983092:LCL983101 KSP983092:KSP983101 KIT983092:KIT983101 JYX983092:JYX983101 JPB983092:JPB983101 JFF983092:JFF983101 IVJ983092:IVJ983101 ILN983092:ILN983101 IBR983092:IBR983101 HRV983092:HRV983101 HHZ983092:HHZ983101 GYD983092:GYD983101 GOH983092:GOH983101 GEL983092:GEL983101 FUP983092:FUP983101 FKT983092:FKT983101 FAX983092:FAX983101 ERB983092:ERB983101 EHF983092:EHF983101 DXJ983092:DXJ983101 DNN983092:DNN983101 DDR983092:DDR983101 CTV983092:CTV983101 CJZ983092:CJZ983101 CAD983092:CAD983101 BQH983092:BQH983101 BGL983092:BGL983101 AWP983092:AWP983101 AMT983092:AMT983101 ACX983092:ACX983101 TB983092:TB983101 JF983092:JF983101 J983092:J983101 WVR917556:WVR917565 WLV917556:WLV917565 WBZ917556:WBZ917565 VSD917556:VSD917565 VIH917556:VIH917565 UYL917556:UYL917565 UOP917556:UOP917565 UET917556:UET917565 TUX917556:TUX917565 TLB917556:TLB917565 TBF917556:TBF917565 SRJ917556:SRJ917565 SHN917556:SHN917565 RXR917556:RXR917565 RNV917556:RNV917565 RDZ917556:RDZ917565 QUD917556:QUD917565 QKH917556:QKH917565 QAL917556:QAL917565 PQP917556:PQP917565 PGT917556:PGT917565 OWX917556:OWX917565 ONB917556:ONB917565 ODF917556:ODF917565 NTJ917556:NTJ917565 NJN917556:NJN917565 MZR917556:MZR917565 MPV917556:MPV917565 MFZ917556:MFZ917565 LWD917556:LWD917565 LMH917556:LMH917565 LCL917556:LCL917565 KSP917556:KSP917565 KIT917556:KIT917565 JYX917556:JYX917565 JPB917556:JPB917565 JFF917556:JFF917565 IVJ917556:IVJ917565 ILN917556:ILN917565 IBR917556:IBR917565 HRV917556:HRV917565 HHZ917556:HHZ917565 GYD917556:GYD917565 GOH917556:GOH917565 GEL917556:GEL917565 FUP917556:FUP917565 FKT917556:FKT917565 FAX917556:FAX917565 ERB917556:ERB917565 EHF917556:EHF917565 DXJ917556:DXJ917565 DNN917556:DNN917565 DDR917556:DDR917565 CTV917556:CTV917565 CJZ917556:CJZ917565 CAD917556:CAD917565 BQH917556:BQH917565 BGL917556:BGL917565 AWP917556:AWP917565 AMT917556:AMT917565 ACX917556:ACX917565 TB917556:TB917565 JF917556:JF917565 J917556:J917565 WVR852020:WVR852029 WLV852020:WLV852029 WBZ852020:WBZ852029 VSD852020:VSD852029 VIH852020:VIH852029 UYL852020:UYL852029 UOP852020:UOP852029 UET852020:UET852029 TUX852020:TUX852029 TLB852020:TLB852029 TBF852020:TBF852029 SRJ852020:SRJ852029 SHN852020:SHN852029 RXR852020:RXR852029 RNV852020:RNV852029 RDZ852020:RDZ852029 QUD852020:QUD852029 QKH852020:QKH852029 QAL852020:QAL852029 PQP852020:PQP852029 PGT852020:PGT852029 OWX852020:OWX852029 ONB852020:ONB852029 ODF852020:ODF852029 NTJ852020:NTJ852029 NJN852020:NJN852029 MZR852020:MZR852029 MPV852020:MPV852029 MFZ852020:MFZ852029 LWD852020:LWD852029 LMH852020:LMH852029 LCL852020:LCL852029 KSP852020:KSP852029 KIT852020:KIT852029 JYX852020:JYX852029 JPB852020:JPB852029 JFF852020:JFF852029 IVJ852020:IVJ852029 ILN852020:ILN852029 IBR852020:IBR852029 HRV852020:HRV852029 HHZ852020:HHZ852029 GYD852020:GYD852029 GOH852020:GOH852029 GEL852020:GEL852029 FUP852020:FUP852029 FKT852020:FKT852029 FAX852020:FAX852029 ERB852020:ERB852029 EHF852020:EHF852029 DXJ852020:DXJ852029 DNN852020:DNN852029 DDR852020:DDR852029 CTV852020:CTV852029 CJZ852020:CJZ852029 CAD852020:CAD852029 BQH852020:BQH852029 BGL852020:BGL852029 AWP852020:AWP852029 AMT852020:AMT852029 ACX852020:ACX852029 TB852020:TB852029 JF852020:JF852029 J852020:J852029 WVR786484:WVR786493 WLV786484:WLV786493 WBZ786484:WBZ786493 VSD786484:VSD786493 VIH786484:VIH786493 UYL786484:UYL786493 UOP786484:UOP786493 UET786484:UET786493 TUX786484:TUX786493 TLB786484:TLB786493 TBF786484:TBF786493 SRJ786484:SRJ786493 SHN786484:SHN786493 RXR786484:RXR786493 RNV786484:RNV786493 RDZ786484:RDZ786493 QUD786484:QUD786493 QKH786484:QKH786493 QAL786484:QAL786493 PQP786484:PQP786493 PGT786484:PGT786493 OWX786484:OWX786493 ONB786484:ONB786493 ODF786484:ODF786493 NTJ786484:NTJ786493 NJN786484:NJN786493 MZR786484:MZR786493 MPV786484:MPV786493 MFZ786484:MFZ786493 LWD786484:LWD786493 LMH786484:LMH786493 LCL786484:LCL786493 KSP786484:KSP786493 KIT786484:KIT786493 JYX786484:JYX786493 JPB786484:JPB786493 JFF786484:JFF786493 IVJ786484:IVJ786493 ILN786484:ILN786493 IBR786484:IBR786493 HRV786484:HRV786493 HHZ786484:HHZ786493 GYD786484:GYD786493 GOH786484:GOH786493 GEL786484:GEL786493 FUP786484:FUP786493 FKT786484:FKT786493 FAX786484:FAX786493 ERB786484:ERB786493 EHF786484:EHF786493 DXJ786484:DXJ786493 DNN786484:DNN786493 DDR786484:DDR786493 CTV786484:CTV786493 CJZ786484:CJZ786493 CAD786484:CAD786493 BQH786484:BQH786493 BGL786484:BGL786493 AWP786484:AWP786493 AMT786484:AMT786493 ACX786484:ACX786493 TB786484:TB786493 JF786484:JF786493 J786484:J786493 WVR720948:WVR720957 WLV720948:WLV720957 WBZ720948:WBZ720957 VSD720948:VSD720957 VIH720948:VIH720957 UYL720948:UYL720957 UOP720948:UOP720957 UET720948:UET720957 TUX720948:TUX720957 TLB720948:TLB720957 TBF720948:TBF720957 SRJ720948:SRJ720957 SHN720948:SHN720957 RXR720948:RXR720957 RNV720948:RNV720957 RDZ720948:RDZ720957 QUD720948:QUD720957 QKH720948:QKH720957 QAL720948:QAL720957 PQP720948:PQP720957 PGT720948:PGT720957 OWX720948:OWX720957 ONB720948:ONB720957 ODF720948:ODF720957 NTJ720948:NTJ720957 NJN720948:NJN720957 MZR720948:MZR720957 MPV720948:MPV720957 MFZ720948:MFZ720957 LWD720948:LWD720957 LMH720948:LMH720957 LCL720948:LCL720957 KSP720948:KSP720957 KIT720948:KIT720957 JYX720948:JYX720957 JPB720948:JPB720957 JFF720948:JFF720957 IVJ720948:IVJ720957 ILN720948:ILN720957 IBR720948:IBR720957 HRV720948:HRV720957 HHZ720948:HHZ720957 GYD720948:GYD720957 GOH720948:GOH720957 GEL720948:GEL720957 FUP720948:FUP720957 FKT720948:FKT720957 FAX720948:FAX720957 ERB720948:ERB720957 EHF720948:EHF720957 DXJ720948:DXJ720957 DNN720948:DNN720957 DDR720948:DDR720957 CTV720948:CTV720957 CJZ720948:CJZ720957 CAD720948:CAD720957 BQH720948:BQH720957 BGL720948:BGL720957 AWP720948:AWP720957 AMT720948:AMT720957 ACX720948:ACX720957 TB720948:TB720957 JF720948:JF720957 J720948:J720957 WVR655412:WVR655421 WLV655412:WLV655421 WBZ655412:WBZ655421 VSD655412:VSD655421 VIH655412:VIH655421 UYL655412:UYL655421 UOP655412:UOP655421 UET655412:UET655421 TUX655412:TUX655421 TLB655412:TLB655421 TBF655412:TBF655421 SRJ655412:SRJ655421 SHN655412:SHN655421 RXR655412:RXR655421 RNV655412:RNV655421 RDZ655412:RDZ655421 QUD655412:QUD655421 QKH655412:QKH655421 QAL655412:QAL655421 PQP655412:PQP655421 PGT655412:PGT655421 OWX655412:OWX655421 ONB655412:ONB655421 ODF655412:ODF655421 NTJ655412:NTJ655421 NJN655412:NJN655421 MZR655412:MZR655421 MPV655412:MPV655421 MFZ655412:MFZ655421 LWD655412:LWD655421 LMH655412:LMH655421 LCL655412:LCL655421 KSP655412:KSP655421 KIT655412:KIT655421 JYX655412:JYX655421 JPB655412:JPB655421 JFF655412:JFF655421 IVJ655412:IVJ655421 ILN655412:ILN655421 IBR655412:IBR655421 HRV655412:HRV655421 HHZ655412:HHZ655421 GYD655412:GYD655421 GOH655412:GOH655421 GEL655412:GEL655421 FUP655412:FUP655421 FKT655412:FKT655421 FAX655412:FAX655421 ERB655412:ERB655421 EHF655412:EHF655421 DXJ655412:DXJ655421 DNN655412:DNN655421 DDR655412:DDR655421 CTV655412:CTV655421 CJZ655412:CJZ655421 CAD655412:CAD655421 BQH655412:BQH655421 BGL655412:BGL655421 AWP655412:AWP655421 AMT655412:AMT655421 ACX655412:ACX655421 TB655412:TB655421 JF655412:JF655421 J655412:J655421 WVR589876:WVR589885 WLV589876:WLV589885 WBZ589876:WBZ589885 VSD589876:VSD589885 VIH589876:VIH589885 UYL589876:UYL589885 UOP589876:UOP589885 UET589876:UET589885 TUX589876:TUX589885 TLB589876:TLB589885 TBF589876:TBF589885 SRJ589876:SRJ589885 SHN589876:SHN589885 RXR589876:RXR589885 RNV589876:RNV589885 RDZ589876:RDZ589885 QUD589876:QUD589885 QKH589876:QKH589885 QAL589876:QAL589885 PQP589876:PQP589885 PGT589876:PGT589885 OWX589876:OWX589885 ONB589876:ONB589885 ODF589876:ODF589885 NTJ589876:NTJ589885 NJN589876:NJN589885 MZR589876:MZR589885 MPV589876:MPV589885 MFZ589876:MFZ589885 LWD589876:LWD589885 LMH589876:LMH589885 LCL589876:LCL589885 KSP589876:KSP589885 KIT589876:KIT589885 JYX589876:JYX589885 JPB589876:JPB589885 JFF589876:JFF589885 IVJ589876:IVJ589885 ILN589876:ILN589885 IBR589876:IBR589885 HRV589876:HRV589885 HHZ589876:HHZ589885 GYD589876:GYD589885 GOH589876:GOH589885 GEL589876:GEL589885 FUP589876:FUP589885 FKT589876:FKT589885 FAX589876:FAX589885 ERB589876:ERB589885 EHF589876:EHF589885 DXJ589876:DXJ589885 DNN589876:DNN589885 DDR589876:DDR589885 CTV589876:CTV589885 CJZ589876:CJZ589885 CAD589876:CAD589885 BQH589876:BQH589885 BGL589876:BGL589885 AWP589876:AWP589885 AMT589876:AMT589885 ACX589876:ACX589885 TB589876:TB589885 JF589876:JF589885 J589876:J589885 WVR524340:WVR524349 WLV524340:WLV524349 WBZ524340:WBZ524349 VSD524340:VSD524349 VIH524340:VIH524349 UYL524340:UYL524349 UOP524340:UOP524349 UET524340:UET524349 TUX524340:TUX524349 TLB524340:TLB524349 TBF524340:TBF524349 SRJ524340:SRJ524349 SHN524340:SHN524349 RXR524340:RXR524349 RNV524340:RNV524349 RDZ524340:RDZ524349 QUD524340:QUD524349 QKH524340:QKH524349 QAL524340:QAL524349 PQP524340:PQP524349 PGT524340:PGT524349 OWX524340:OWX524349 ONB524340:ONB524349 ODF524340:ODF524349 NTJ524340:NTJ524349 NJN524340:NJN524349 MZR524340:MZR524349 MPV524340:MPV524349 MFZ524340:MFZ524349 LWD524340:LWD524349 LMH524340:LMH524349 LCL524340:LCL524349 KSP524340:KSP524349 KIT524340:KIT524349 JYX524340:JYX524349 JPB524340:JPB524349 JFF524340:JFF524349 IVJ524340:IVJ524349 ILN524340:ILN524349 IBR524340:IBR524349 HRV524340:HRV524349 HHZ524340:HHZ524349 GYD524340:GYD524349 GOH524340:GOH524349 GEL524340:GEL524349 FUP524340:FUP524349 FKT524340:FKT524349 FAX524340:FAX524349 ERB524340:ERB524349 EHF524340:EHF524349 DXJ524340:DXJ524349 DNN524340:DNN524349 DDR524340:DDR524349 CTV524340:CTV524349 CJZ524340:CJZ524349 CAD524340:CAD524349 BQH524340:BQH524349 BGL524340:BGL524349 AWP524340:AWP524349 AMT524340:AMT524349 ACX524340:ACX524349 TB524340:TB524349 JF524340:JF524349 J524340:J524349 WVR458804:WVR458813 WLV458804:WLV458813 WBZ458804:WBZ458813 VSD458804:VSD458813 VIH458804:VIH458813 UYL458804:UYL458813 UOP458804:UOP458813 UET458804:UET458813 TUX458804:TUX458813 TLB458804:TLB458813 TBF458804:TBF458813 SRJ458804:SRJ458813 SHN458804:SHN458813 RXR458804:RXR458813 RNV458804:RNV458813 RDZ458804:RDZ458813 QUD458804:QUD458813 QKH458804:QKH458813 QAL458804:QAL458813 PQP458804:PQP458813 PGT458804:PGT458813 OWX458804:OWX458813 ONB458804:ONB458813 ODF458804:ODF458813 NTJ458804:NTJ458813 NJN458804:NJN458813 MZR458804:MZR458813 MPV458804:MPV458813 MFZ458804:MFZ458813 LWD458804:LWD458813 LMH458804:LMH458813 LCL458804:LCL458813 KSP458804:KSP458813 KIT458804:KIT458813 JYX458804:JYX458813 JPB458804:JPB458813 JFF458804:JFF458813 IVJ458804:IVJ458813 ILN458804:ILN458813 IBR458804:IBR458813 HRV458804:HRV458813 HHZ458804:HHZ458813 GYD458804:GYD458813 GOH458804:GOH458813 GEL458804:GEL458813 FUP458804:FUP458813 FKT458804:FKT458813 FAX458804:FAX458813 ERB458804:ERB458813 EHF458804:EHF458813 DXJ458804:DXJ458813 DNN458804:DNN458813 DDR458804:DDR458813 CTV458804:CTV458813 CJZ458804:CJZ458813 CAD458804:CAD458813 BQH458804:BQH458813 BGL458804:BGL458813 AWP458804:AWP458813 AMT458804:AMT458813 ACX458804:ACX458813 TB458804:TB458813 JF458804:JF458813 J458804:J458813 WVR393268:WVR393277 WLV393268:WLV393277 WBZ393268:WBZ393277 VSD393268:VSD393277 VIH393268:VIH393277 UYL393268:UYL393277 UOP393268:UOP393277 UET393268:UET393277 TUX393268:TUX393277 TLB393268:TLB393277 TBF393268:TBF393277 SRJ393268:SRJ393277 SHN393268:SHN393277 RXR393268:RXR393277 RNV393268:RNV393277 RDZ393268:RDZ393277 QUD393268:QUD393277 QKH393268:QKH393277 QAL393268:QAL393277 PQP393268:PQP393277 PGT393268:PGT393277 OWX393268:OWX393277 ONB393268:ONB393277 ODF393268:ODF393277 NTJ393268:NTJ393277 NJN393268:NJN393277 MZR393268:MZR393277 MPV393268:MPV393277 MFZ393268:MFZ393277 LWD393268:LWD393277 LMH393268:LMH393277 LCL393268:LCL393277 KSP393268:KSP393277 KIT393268:KIT393277 JYX393268:JYX393277 JPB393268:JPB393277 JFF393268:JFF393277 IVJ393268:IVJ393277 ILN393268:ILN393277 IBR393268:IBR393277 HRV393268:HRV393277 HHZ393268:HHZ393277 GYD393268:GYD393277 GOH393268:GOH393277 GEL393268:GEL393277 FUP393268:FUP393277 FKT393268:FKT393277 FAX393268:FAX393277 ERB393268:ERB393277 EHF393268:EHF393277 DXJ393268:DXJ393277 DNN393268:DNN393277 DDR393268:DDR393277 CTV393268:CTV393277 CJZ393268:CJZ393277 CAD393268:CAD393277 BQH393268:BQH393277 BGL393268:BGL393277 AWP393268:AWP393277 AMT393268:AMT393277 ACX393268:ACX393277 TB393268:TB393277 JF393268:JF393277 J393268:J393277 WVR327732:WVR327741 WLV327732:WLV327741 WBZ327732:WBZ327741 VSD327732:VSD327741 VIH327732:VIH327741 UYL327732:UYL327741 UOP327732:UOP327741 UET327732:UET327741 TUX327732:TUX327741 TLB327732:TLB327741 TBF327732:TBF327741 SRJ327732:SRJ327741 SHN327732:SHN327741 RXR327732:RXR327741 RNV327732:RNV327741 RDZ327732:RDZ327741 QUD327732:QUD327741 QKH327732:QKH327741 QAL327732:QAL327741 PQP327732:PQP327741 PGT327732:PGT327741 OWX327732:OWX327741 ONB327732:ONB327741 ODF327732:ODF327741 NTJ327732:NTJ327741 NJN327732:NJN327741 MZR327732:MZR327741 MPV327732:MPV327741 MFZ327732:MFZ327741 LWD327732:LWD327741 LMH327732:LMH327741 LCL327732:LCL327741 KSP327732:KSP327741 KIT327732:KIT327741 JYX327732:JYX327741 JPB327732:JPB327741 JFF327732:JFF327741 IVJ327732:IVJ327741 ILN327732:ILN327741 IBR327732:IBR327741 HRV327732:HRV327741 HHZ327732:HHZ327741 GYD327732:GYD327741 GOH327732:GOH327741 GEL327732:GEL327741 FUP327732:FUP327741 FKT327732:FKT327741 FAX327732:FAX327741 ERB327732:ERB327741 EHF327732:EHF327741 DXJ327732:DXJ327741 DNN327732:DNN327741 DDR327732:DDR327741 CTV327732:CTV327741 CJZ327732:CJZ327741 CAD327732:CAD327741 BQH327732:BQH327741 BGL327732:BGL327741 AWP327732:AWP327741 AMT327732:AMT327741 ACX327732:ACX327741 TB327732:TB327741 JF327732:JF327741 J327732:J327741 WVR262196:WVR262205 WLV262196:WLV262205 WBZ262196:WBZ262205 VSD262196:VSD262205 VIH262196:VIH262205 UYL262196:UYL262205 UOP262196:UOP262205 UET262196:UET262205 TUX262196:TUX262205 TLB262196:TLB262205 TBF262196:TBF262205 SRJ262196:SRJ262205 SHN262196:SHN262205 RXR262196:RXR262205 RNV262196:RNV262205 RDZ262196:RDZ262205 QUD262196:QUD262205 QKH262196:QKH262205 QAL262196:QAL262205 PQP262196:PQP262205 PGT262196:PGT262205 OWX262196:OWX262205 ONB262196:ONB262205 ODF262196:ODF262205 NTJ262196:NTJ262205 NJN262196:NJN262205 MZR262196:MZR262205 MPV262196:MPV262205 MFZ262196:MFZ262205 LWD262196:LWD262205 LMH262196:LMH262205 LCL262196:LCL262205 KSP262196:KSP262205 KIT262196:KIT262205 JYX262196:JYX262205 JPB262196:JPB262205 JFF262196:JFF262205 IVJ262196:IVJ262205 ILN262196:ILN262205 IBR262196:IBR262205 HRV262196:HRV262205 HHZ262196:HHZ262205 GYD262196:GYD262205 GOH262196:GOH262205 GEL262196:GEL262205 FUP262196:FUP262205 FKT262196:FKT262205 FAX262196:FAX262205 ERB262196:ERB262205 EHF262196:EHF262205 DXJ262196:DXJ262205 DNN262196:DNN262205 DDR262196:DDR262205 CTV262196:CTV262205 CJZ262196:CJZ262205 CAD262196:CAD262205 BQH262196:BQH262205 BGL262196:BGL262205 AWP262196:AWP262205 AMT262196:AMT262205 ACX262196:ACX262205 TB262196:TB262205 JF262196:JF262205 J262196:J262205 WVR196660:WVR196669 WLV196660:WLV196669 WBZ196660:WBZ196669 VSD196660:VSD196669 VIH196660:VIH196669 UYL196660:UYL196669 UOP196660:UOP196669 UET196660:UET196669 TUX196660:TUX196669 TLB196660:TLB196669 TBF196660:TBF196669 SRJ196660:SRJ196669 SHN196660:SHN196669 RXR196660:RXR196669 RNV196660:RNV196669 RDZ196660:RDZ196669 QUD196660:QUD196669 QKH196660:QKH196669 QAL196660:QAL196669 PQP196660:PQP196669 PGT196660:PGT196669 OWX196660:OWX196669 ONB196660:ONB196669 ODF196660:ODF196669 NTJ196660:NTJ196669 NJN196660:NJN196669 MZR196660:MZR196669 MPV196660:MPV196669 MFZ196660:MFZ196669 LWD196660:LWD196669 LMH196660:LMH196669 LCL196660:LCL196669 KSP196660:KSP196669 KIT196660:KIT196669 JYX196660:JYX196669 JPB196660:JPB196669 JFF196660:JFF196669 IVJ196660:IVJ196669 ILN196660:ILN196669 IBR196660:IBR196669 HRV196660:HRV196669 HHZ196660:HHZ196669 GYD196660:GYD196669 GOH196660:GOH196669 GEL196660:GEL196669 FUP196660:FUP196669 FKT196660:FKT196669 FAX196660:FAX196669 ERB196660:ERB196669 EHF196660:EHF196669 DXJ196660:DXJ196669 DNN196660:DNN196669 DDR196660:DDR196669 CTV196660:CTV196669 CJZ196660:CJZ196669 CAD196660:CAD196669 BQH196660:BQH196669 BGL196660:BGL196669 AWP196660:AWP196669 AMT196660:AMT196669 ACX196660:ACX196669 TB196660:TB196669 JF196660:JF196669 J196660:J196669 WVR131124:WVR131133 WLV131124:WLV131133 WBZ131124:WBZ131133 VSD131124:VSD131133 VIH131124:VIH131133 UYL131124:UYL131133 UOP131124:UOP131133 UET131124:UET131133 TUX131124:TUX131133 TLB131124:TLB131133 TBF131124:TBF131133 SRJ131124:SRJ131133 SHN131124:SHN131133 RXR131124:RXR131133 RNV131124:RNV131133 RDZ131124:RDZ131133 QUD131124:QUD131133 QKH131124:QKH131133 QAL131124:QAL131133 PQP131124:PQP131133 PGT131124:PGT131133 OWX131124:OWX131133 ONB131124:ONB131133 ODF131124:ODF131133 NTJ131124:NTJ131133 NJN131124:NJN131133 MZR131124:MZR131133 MPV131124:MPV131133 MFZ131124:MFZ131133 LWD131124:LWD131133 LMH131124:LMH131133 LCL131124:LCL131133 KSP131124:KSP131133 KIT131124:KIT131133 JYX131124:JYX131133 JPB131124:JPB131133 JFF131124:JFF131133 IVJ131124:IVJ131133 ILN131124:ILN131133 IBR131124:IBR131133 HRV131124:HRV131133 HHZ131124:HHZ131133 GYD131124:GYD131133 GOH131124:GOH131133 GEL131124:GEL131133 FUP131124:FUP131133 FKT131124:FKT131133 FAX131124:FAX131133 ERB131124:ERB131133 EHF131124:EHF131133 DXJ131124:DXJ131133 DNN131124:DNN131133 DDR131124:DDR131133 CTV131124:CTV131133 CJZ131124:CJZ131133 CAD131124:CAD131133 BQH131124:BQH131133 BGL131124:BGL131133 AWP131124:AWP131133 AMT131124:AMT131133 ACX131124:ACX131133 TB131124:TB131133 JF131124:JF131133 J131124:J131133 WVR65588:WVR65597 WLV65588:WLV65597 WBZ65588:WBZ65597 VSD65588:VSD65597 VIH65588:VIH65597 UYL65588:UYL65597 UOP65588:UOP65597 UET65588:UET65597 TUX65588:TUX65597 TLB65588:TLB65597 TBF65588:TBF65597 SRJ65588:SRJ65597 SHN65588:SHN65597 RXR65588:RXR65597 RNV65588:RNV65597 RDZ65588:RDZ65597 QUD65588:QUD65597 QKH65588:QKH65597 QAL65588:QAL65597 PQP65588:PQP65597 PGT65588:PGT65597 OWX65588:OWX65597 ONB65588:ONB65597 ODF65588:ODF65597 NTJ65588:NTJ65597 NJN65588:NJN65597 MZR65588:MZR65597 MPV65588:MPV65597 MFZ65588:MFZ65597 LWD65588:LWD65597 LMH65588:LMH65597 LCL65588:LCL65597 KSP65588:KSP65597 KIT65588:KIT65597 JYX65588:JYX65597 JPB65588:JPB65597 JFF65588:JFF65597 IVJ65588:IVJ65597 ILN65588:ILN65597 IBR65588:IBR65597 HRV65588:HRV65597 HHZ65588:HHZ65597 GYD65588:GYD65597 GOH65588:GOH65597 GEL65588:GEL65597 FUP65588:FUP65597 FKT65588:FKT65597 FAX65588:FAX65597 ERB65588:ERB65597 EHF65588:EHF65597 DXJ65588:DXJ65597 DNN65588:DNN65597 DDR65588:DDR65597 CTV65588:CTV65597 CJZ65588:CJZ65597 CAD65588:CAD65597 BQH65588:BQH65597 BGL65588:BGL65597 AWP65588:AWP65597 AMT65588:AMT65597 ACX65588:ACX65597 TB65588:TB65597 JF65588:JF65597 J65588:J65597 WVR49:WVR58 WLV49:WLV58 WBZ49:WBZ58 VSD49:VSD58 VIH49:VIH58 UYL49:UYL58 UOP49:UOP58 UET49:UET58 TUX49:TUX58 TLB49:TLB58 TBF49:TBF58 SRJ49:SRJ58 SHN49:SHN58 RXR49:RXR58 RNV49:RNV58 RDZ49:RDZ58 QUD49:QUD58 QKH49:QKH58 QAL49:QAL58 PQP49:PQP58 PGT49:PGT58 OWX49:OWX58 ONB49:ONB58 ODF49:ODF58 NTJ49:NTJ58 NJN49:NJN58 MZR49:MZR58 MPV49:MPV58 MFZ49:MFZ58 LWD49:LWD58 LMH49:LMH58 LCL49:LCL58 KSP49:KSP58 KIT49:KIT58 JYX49:JYX58 JPB49:JPB58 JFF49:JFF58 IVJ49:IVJ58 ILN49:ILN58 IBR49:IBR58 HRV49:HRV58 HHZ49:HHZ58 GYD49:GYD58 GOH49:GOH58 GEL49:GEL58 FUP49:FUP58 FKT49:FKT58 FAX49:FAX58 ERB49:ERB58 EHF49:EHF58 DXJ49:DXJ58 DNN49:DNN58 DDR49:DDR58 CTV49:CTV58 CJZ49:CJZ58 CAD49:CAD58 BQH49:BQH58 BGL49:BGL58 AWP49:AWP58 AMT49:AMT58 ACX49:ACX58 TB49:TB58 JF49:JF58 J49:J58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J983087:J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J917551:J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J852015:J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J786479:J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J720943:J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J655407:J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J589871:J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J524335:J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J458799:J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J393263:J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J327727:J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J262191:J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J196655:J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J131119:J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J65583:J65584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formula1>$R$31:$S$31</formula1>
    </dataValidation>
    <dataValidation type="list" allowBlank="1" showInputMessage="1" showErrorMessage="1" sqref="JE74 ACW74 TA74 WVQ983116 WLU983116 WBY983116 VSC983116 VIG983116 UYK983116 UOO983116 UES983116 TUW983116 TLA983116 TBE983116 SRI983116 SHM983116 RXQ983116 RNU983116 RDY983116 QUC983116 QKG983116 QAK983116 PQO983116 PGS983116 OWW983116 ONA983116 ODE983116 NTI983116 NJM983116 MZQ983116 MPU983116 MFY983116 LWC983116 LMG983116 LCK983116 KSO983116 KIS983116 JYW983116 JPA983116 JFE983116 IVI983116 ILM983116 IBQ983116 HRU983116 HHY983116 GYC983116 GOG983116 GEK983116 FUO983116 FKS983116 FAW983116 ERA983116 EHE983116 DXI983116 DNM983116 DDQ983116 CTU983116 CJY983116 CAC983116 BQG983116 BGK983116 AWO983116 AMS983116 ACW983116 TA983116 JE983116 I983116 WVQ917580 WLU917580 WBY917580 VSC917580 VIG917580 UYK917580 UOO917580 UES917580 TUW917580 TLA917580 TBE917580 SRI917580 SHM917580 RXQ917580 RNU917580 RDY917580 QUC917580 QKG917580 QAK917580 PQO917580 PGS917580 OWW917580 ONA917580 ODE917580 NTI917580 NJM917580 MZQ917580 MPU917580 MFY917580 LWC917580 LMG917580 LCK917580 KSO917580 KIS917580 JYW917580 JPA917580 JFE917580 IVI917580 ILM917580 IBQ917580 HRU917580 HHY917580 GYC917580 GOG917580 GEK917580 FUO917580 FKS917580 FAW917580 ERA917580 EHE917580 DXI917580 DNM917580 DDQ917580 CTU917580 CJY917580 CAC917580 BQG917580 BGK917580 AWO917580 AMS917580 ACW917580 TA917580 JE917580 I917580 WVQ852044 WLU852044 WBY852044 VSC852044 VIG852044 UYK852044 UOO852044 UES852044 TUW852044 TLA852044 TBE852044 SRI852044 SHM852044 RXQ852044 RNU852044 RDY852044 QUC852044 QKG852044 QAK852044 PQO852044 PGS852044 OWW852044 ONA852044 ODE852044 NTI852044 NJM852044 MZQ852044 MPU852044 MFY852044 LWC852044 LMG852044 LCK852044 KSO852044 KIS852044 JYW852044 JPA852044 JFE852044 IVI852044 ILM852044 IBQ852044 HRU852044 HHY852044 GYC852044 GOG852044 GEK852044 FUO852044 FKS852044 FAW852044 ERA852044 EHE852044 DXI852044 DNM852044 DDQ852044 CTU852044 CJY852044 CAC852044 BQG852044 BGK852044 AWO852044 AMS852044 ACW852044 TA852044 JE852044 I852044 WVQ786508 WLU786508 WBY786508 VSC786508 VIG786508 UYK786508 UOO786508 UES786508 TUW786508 TLA786508 TBE786508 SRI786508 SHM786508 RXQ786508 RNU786508 RDY786508 QUC786508 QKG786508 QAK786508 PQO786508 PGS786508 OWW786508 ONA786508 ODE786508 NTI786508 NJM786508 MZQ786508 MPU786508 MFY786508 LWC786508 LMG786508 LCK786508 KSO786508 KIS786508 JYW786508 JPA786508 JFE786508 IVI786508 ILM786508 IBQ786508 HRU786508 HHY786508 GYC786508 GOG786508 GEK786508 FUO786508 FKS786508 FAW786508 ERA786508 EHE786508 DXI786508 DNM786508 DDQ786508 CTU786508 CJY786508 CAC786508 BQG786508 BGK786508 AWO786508 AMS786508 ACW786508 TA786508 JE786508 I786508 WVQ720972 WLU720972 WBY720972 VSC720972 VIG720972 UYK720972 UOO720972 UES720972 TUW720972 TLA720972 TBE720972 SRI720972 SHM720972 RXQ720972 RNU720972 RDY720972 QUC720972 QKG720972 QAK720972 PQO720972 PGS720972 OWW720972 ONA720972 ODE720972 NTI720972 NJM720972 MZQ720972 MPU720972 MFY720972 LWC720972 LMG720972 LCK720972 KSO720972 KIS720972 JYW720972 JPA720972 JFE720972 IVI720972 ILM720972 IBQ720972 HRU720972 HHY720972 GYC720972 GOG720972 GEK720972 FUO720972 FKS720972 FAW720972 ERA720972 EHE720972 DXI720972 DNM720972 DDQ720972 CTU720972 CJY720972 CAC720972 BQG720972 BGK720972 AWO720972 AMS720972 ACW720972 TA720972 JE720972 I720972 WVQ655436 WLU655436 WBY655436 VSC655436 VIG655436 UYK655436 UOO655436 UES655436 TUW655436 TLA655436 TBE655436 SRI655436 SHM655436 RXQ655436 RNU655436 RDY655436 QUC655436 QKG655436 QAK655436 PQO655436 PGS655436 OWW655436 ONA655436 ODE655436 NTI655436 NJM655436 MZQ655436 MPU655436 MFY655436 LWC655436 LMG655436 LCK655436 KSO655436 KIS655436 JYW655436 JPA655436 JFE655436 IVI655436 ILM655436 IBQ655436 HRU655436 HHY655436 GYC655436 GOG655436 GEK655436 FUO655436 FKS655436 FAW655436 ERA655436 EHE655436 DXI655436 DNM655436 DDQ655436 CTU655436 CJY655436 CAC655436 BQG655436 BGK655436 AWO655436 AMS655436 ACW655436 TA655436 JE655436 I655436 WVQ589900 WLU589900 WBY589900 VSC589900 VIG589900 UYK589900 UOO589900 UES589900 TUW589900 TLA589900 TBE589900 SRI589900 SHM589900 RXQ589900 RNU589900 RDY589900 QUC589900 QKG589900 QAK589900 PQO589900 PGS589900 OWW589900 ONA589900 ODE589900 NTI589900 NJM589900 MZQ589900 MPU589900 MFY589900 LWC589900 LMG589900 LCK589900 KSO589900 KIS589900 JYW589900 JPA589900 JFE589900 IVI589900 ILM589900 IBQ589900 HRU589900 HHY589900 GYC589900 GOG589900 GEK589900 FUO589900 FKS589900 FAW589900 ERA589900 EHE589900 DXI589900 DNM589900 DDQ589900 CTU589900 CJY589900 CAC589900 BQG589900 BGK589900 AWO589900 AMS589900 ACW589900 TA589900 JE589900 I589900 WVQ524364 WLU524364 WBY524364 VSC524364 VIG524364 UYK524364 UOO524364 UES524364 TUW524364 TLA524364 TBE524364 SRI524364 SHM524364 RXQ524364 RNU524364 RDY524364 QUC524364 QKG524364 QAK524364 PQO524364 PGS524364 OWW524364 ONA524364 ODE524364 NTI524364 NJM524364 MZQ524364 MPU524364 MFY524364 LWC524364 LMG524364 LCK524364 KSO524364 KIS524364 JYW524364 JPA524364 JFE524364 IVI524364 ILM524364 IBQ524364 HRU524364 HHY524364 GYC524364 GOG524364 GEK524364 FUO524364 FKS524364 FAW524364 ERA524364 EHE524364 DXI524364 DNM524364 DDQ524364 CTU524364 CJY524364 CAC524364 BQG524364 BGK524364 AWO524364 AMS524364 ACW524364 TA524364 JE524364 I524364 WVQ458828 WLU458828 WBY458828 VSC458828 VIG458828 UYK458828 UOO458828 UES458828 TUW458828 TLA458828 TBE458828 SRI458828 SHM458828 RXQ458828 RNU458828 RDY458828 QUC458828 QKG458828 QAK458828 PQO458828 PGS458828 OWW458828 ONA458828 ODE458828 NTI458828 NJM458828 MZQ458828 MPU458828 MFY458828 LWC458828 LMG458828 LCK458828 KSO458828 KIS458828 JYW458828 JPA458828 JFE458828 IVI458828 ILM458828 IBQ458828 HRU458828 HHY458828 GYC458828 GOG458828 GEK458828 FUO458828 FKS458828 FAW458828 ERA458828 EHE458828 DXI458828 DNM458828 DDQ458828 CTU458828 CJY458828 CAC458828 BQG458828 BGK458828 AWO458828 AMS458828 ACW458828 TA458828 JE458828 I458828 WVQ393292 WLU393292 WBY393292 VSC393292 VIG393292 UYK393292 UOO393292 UES393292 TUW393292 TLA393292 TBE393292 SRI393292 SHM393292 RXQ393292 RNU393292 RDY393292 QUC393292 QKG393292 QAK393292 PQO393292 PGS393292 OWW393292 ONA393292 ODE393292 NTI393292 NJM393292 MZQ393292 MPU393292 MFY393292 LWC393292 LMG393292 LCK393292 KSO393292 KIS393292 JYW393292 JPA393292 JFE393292 IVI393292 ILM393292 IBQ393292 HRU393292 HHY393292 GYC393292 GOG393292 GEK393292 FUO393292 FKS393292 FAW393292 ERA393292 EHE393292 DXI393292 DNM393292 DDQ393292 CTU393292 CJY393292 CAC393292 BQG393292 BGK393292 AWO393292 AMS393292 ACW393292 TA393292 JE393292 I393292 WVQ327756 WLU327756 WBY327756 VSC327756 VIG327756 UYK327756 UOO327756 UES327756 TUW327756 TLA327756 TBE327756 SRI327756 SHM327756 RXQ327756 RNU327756 RDY327756 QUC327756 QKG327756 QAK327756 PQO327756 PGS327756 OWW327756 ONA327756 ODE327756 NTI327756 NJM327756 MZQ327756 MPU327756 MFY327756 LWC327756 LMG327756 LCK327756 KSO327756 KIS327756 JYW327756 JPA327756 JFE327756 IVI327756 ILM327756 IBQ327756 HRU327756 HHY327756 GYC327756 GOG327756 GEK327756 FUO327756 FKS327756 FAW327756 ERA327756 EHE327756 DXI327756 DNM327756 DDQ327756 CTU327756 CJY327756 CAC327756 BQG327756 BGK327756 AWO327756 AMS327756 ACW327756 TA327756 JE327756 I327756 WVQ262220 WLU262220 WBY262220 VSC262220 VIG262220 UYK262220 UOO262220 UES262220 TUW262220 TLA262220 TBE262220 SRI262220 SHM262220 RXQ262220 RNU262220 RDY262220 QUC262220 QKG262220 QAK262220 PQO262220 PGS262220 OWW262220 ONA262220 ODE262220 NTI262220 NJM262220 MZQ262220 MPU262220 MFY262220 LWC262220 LMG262220 LCK262220 KSO262220 KIS262220 JYW262220 JPA262220 JFE262220 IVI262220 ILM262220 IBQ262220 HRU262220 HHY262220 GYC262220 GOG262220 GEK262220 FUO262220 FKS262220 FAW262220 ERA262220 EHE262220 DXI262220 DNM262220 DDQ262220 CTU262220 CJY262220 CAC262220 BQG262220 BGK262220 AWO262220 AMS262220 ACW262220 TA262220 JE262220 I262220 WVQ196684 WLU196684 WBY196684 VSC196684 VIG196684 UYK196684 UOO196684 UES196684 TUW196684 TLA196684 TBE196684 SRI196684 SHM196684 RXQ196684 RNU196684 RDY196684 QUC196684 QKG196684 QAK196684 PQO196684 PGS196684 OWW196684 ONA196684 ODE196684 NTI196684 NJM196684 MZQ196684 MPU196684 MFY196684 LWC196684 LMG196684 LCK196684 KSO196684 KIS196684 JYW196684 JPA196684 JFE196684 IVI196684 ILM196684 IBQ196684 HRU196684 HHY196684 GYC196684 GOG196684 GEK196684 FUO196684 FKS196684 FAW196684 ERA196684 EHE196684 DXI196684 DNM196684 DDQ196684 CTU196684 CJY196684 CAC196684 BQG196684 BGK196684 AWO196684 AMS196684 ACW196684 TA196684 JE196684 I196684 WVQ131148 WLU131148 WBY131148 VSC131148 VIG131148 UYK131148 UOO131148 UES131148 TUW131148 TLA131148 TBE131148 SRI131148 SHM131148 RXQ131148 RNU131148 RDY131148 QUC131148 QKG131148 QAK131148 PQO131148 PGS131148 OWW131148 ONA131148 ODE131148 NTI131148 NJM131148 MZQ131148 MPU131148 MFY131148 LWC131148 LMG131148 LCK131148 KSO131148 KIS131148 JYW131148 JPA131148 JFE131148 IVI131148 ILM131148 IBQ131148 HRU131148 HHY131148 GYC131148 GOG131148 GEK131148 FUO131148 FKS131148 FAW131148 ERA131148 EHE131148 DXI131148 DNM131148 DDQ131148 CTU131148 CJY131148 CAC131148 BQG131148 BGK131148 AWO131148 AMS131148 ACW131148 TA131148 JE131148 I131148 WVQ65612 WLU65612 WBY65612 VSC65612 VIG65612 UYK65612 UOO65612 UES65612 TUW65612 TLA65612 TBE65612 SRI65612 SHM65612 RXQ65612 RNU65612 RDY65612 QUC65612 QKG65612 QAK65612 PQO65612 PGS65612 OWW65612 ONA65612 ODE65612 NTI65612 NJM65612 MZQ65612 MPU65612 MFY65612 LWC65612 LMG65612 LCK65612 KSO65612 KIS65612 JYW65612 JPA65612 JFE65612 IVI65612 ILM65612 IBQ65612 HRU65612 HHY65612 GYC65612 GOG65612 GEK65612 FUO65612 FKS65612 FAW65612 ERA65612 EHE65612 DXI65612 DNM65612 DDQ65612 CTU65612 CJY65612 CAC65612 BQG65612 BGK65612 AWO65612 AMS65612 ACW65612 TA65612 JE65612 I65612 WVQ74 WLU74 WBY74 VSC74 VIG74 UYK74 UOO74 UES74 TUW74 TLA74 TBE74 SRI74 SHM74 RXQ74 RNU74 RDY74 QUC74 QKG74 QAK74 PQO74 PGS74 OWW74 ONA74 ODE74 NTI74 NJM74 MZQ74 MPU74 MFY74 LWC74 LMG74 LCK74 KSO74 KIS74 JYW74 JPA74 JFE74 IVI74 ILM74 IBQ74 HRU74 HHY74 GYC74 GOG74 GEK74 FUO74 FKS74 FAW74 ERA74 EHE74 DXI74 DNM74 DDQ74 CTU74 CJY74 CAC74 BQG74 BGK74 AWO74 AMS74">
      <formula1>$N$74</formula1>
    </dataValidation>
    <dataValidation type="list" allowBlank="1" showInputMessage="1" showErrorMessage="1" sqref="WVP983094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$M$51:$U$51</formula1>
    </dataValidation>
    <dataValidation allowBlank="1" showInputMessage="1" showErrorMessage="1" sqref="H50 I89:I90 I92:I100"/>
  </dataValidations>
  <pageMargins left="0.39370078740157483" right="0.39370078740157483" top="0.23622047244094491" bottom="0.43307086614173229" header="0.39370078740157483" footer="0.19685039370078741"/>
  <pageSetup paperSize="9" scale="70" fitToHeight="0" orientation="portrait" useFirstPageNumber="1" r:id="rId1"/>
  <headerFooter differentFirst="1">
    <oddFooter>&amp;CSeite &amp;P/&amp;N</oddFooter>
    <firstFooter>&amp;LFormularstand: 06.08.2014</firstFooter>
  </headerFooter>
  <rowBreaks count="1" manualBreakCount="1">
    <brk id="66" max="16383" man="1"/>
  </rowBreaks>
  <ignoredErrors>
    <ignoredError sqref="H41 H31:H33 H35:H40 H42:H43 I73 F22 F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F5" sqref="F5"/>
    </sheetView>
  </sheetViews>
  <sheetFormatPr baseColWidth="10" defaultRowHeight="13.2" x14ac:dyDescent="0.25"/>
  <cols>
    <col min="1" max="1" width="4.3984375" style="7" customWidth="1"/>
    <col min="2" max="2" width="50.09765625" style="7" customWidth="1"/>
    <col min="3" max="3" width="13.69921875" style="7" customWidth="1"/>
    <col min="4" max="4" width="13.19921875" style="7" customWidth="1"/>
    <col min="5" max="5" width="11.5" style="7" bestFit="1" customWidth="1"/>
    <col min="6" max="256" width="11" style="7"/>
    <col min="257" max="257" width="4.3984375" style="7" customWidth="1"/>
    <col min="258" max="258" width="50.09765625" style="7" customWidth="1"/>
    <col min="259" max="259" width="13.69921875" style="7" customWidth="1"/>
    <col min="260" max="260" width="13.19921875" style="7" customWidth="1"/>
    <col min="261" max="261" width="11.5" style="7" bestFit="1" customWidth="1"/>
    <col min="262" max="512" width="11" style="7"/>
    <col min="513" max="513" width="4.3984375" style="7" customWidth="1"/>
    <col min="514" max="514" width="50.09765625" style="7" customWidth="1"/>
    <col min="515" max="515" width="13.69921875" style="7" customWidth="1"/>
    <col min="516" max="516" width="13.19921875" style="7" customWidth="1"/>
    <col min="517" max="517" width="11.5" style="7" bestFit="1" customWidth="1"/>
    <col min="518" max="768" width="11" style="7"/>
    <col min="769" max="769" width="4.3984375" style="7" customWidth="1"/>
    <col min="770" max="770" width="50.09765625" style="7" customWidth="1"/>
    <col min="771" max="771" width="13.69921875" style="7" customWidth="1"/>
    <col min="772" max="772" width="13.19921875" style="7" customWidth="1"/>
    <col min="773" max="773" width="11.5" style="7" bestFit="1" customWidth="1"/>
    <col min="774" max="1024" width="11" style="7"/>
    <col min="1025" max="1025" width="4.3984375" style="7" customWidth="1"/>
    <col min="1026" max="1026" width="50.09765625" style="7" customWidth="1"/>
    <col min="1027" max="1027" width="13.69921875" style="7" customWidth="1"/>
    <col min="1028" max="1028" width="13.19921875" style="7" customWidth="1"/>
    <col min="1029" max="1029" width="11.5" style="7" bestFit="1" customWidth="1"/>
    <col min="1030" max="1280" width="11" style="7"/>
    <col min="1281" max="1281" width="4.3984375" style="7" customWidth="1"/>
    <col min="1282" max="1282" width="50.09765625" style="7" customWidth="1"/>
    <col min="1283" max="1283" width="13.69921875" style="7" customWidth="1"/>
    <col min="1284" max="1284" width="13.19921875" style="7" customWidth="1"/>
    <col min="1285" max="1285" width="11.5" style="7" bestFit="1" customWidth="1"/>
    <col min="1286" max="1536" width="11" style="7"/>
    <col min="1537" max="1537" width="4.3984375" style="7" customWidth="1"/>
    <col min="1538" max="1538" width="50.09765625" style="7" customWidth="1"/>
    <col min="1539" max="1539" width="13.69921875" style="7" customWidth="1"/>
    <col min="1540" max="1540" width="13.19921875" style="7" customWidth="1"/>
    <col min="1541" max="1541" width="11.5" style="7" bestFit="1" customWidth="1"/>
    <col min="1542" max="1792" width="11" style="7"/>
    <col min="1793" max="1793" width="4.3984375" style="7" customWidth="1"/>
    <col min="1794" max="1794" width="50.09765625" style="7" customWidth="1"/>
    <col min="1795" max="1795" width="13.69921875" style="7" customWidth="1"/>
    <col min="1796" max="1796" width="13.19921875" style="7" customWidth="1"/>
    <col min="1797" max="1797" width="11.5" style="7" bestFit="1" customWidth="1"/>
    <col min="1798" max="2048" width="11" style="7"/>
    <col min="2049" max="2049" width="4.3984375" style="7" customWidth="1"/>
    <col min="2050" max="2050" width="50.09765625" style="7" customWidth="1"/>
    <col min="2051" max="2051" width="13.69921875" style="7" customWidth="1"/>
    <col min="2052" max="2052" width="13.19921875" style="7" customWidth="1"/>
    <col min="2053" max="2053" width="11.5" style="7" bestFit="1" customWidth="1"/>
    <col min="2054" max="2304" width="11" style="7"/>
    <col min="2305" max="2305" width="4.3984375" style="7" customWidth="1"/>
    <col min="2306" max="2306" width="50.09765625" style="7" customWidth="1"/>
    <col min="2307" max="2307" width="13.69921875" style="7" customWidth="1"/>
    <col min="2308" max="2308" width="13.19921875" style="7" customWidth="1"/>
    <col min="2309" max="2309" width="11.5" style="7" bestFit="1" customWidth="1"/>
    <col min="2310" max="2560" width="11" style="7"/>
    <col min="2561" max="2561" width="4.3984375" style="7" customWidth="1"/>
    <col min="2562" max="2562" width="50.09765625" style="7" customWidth="1"/>
    <col min="2563" max="2563" width="13.69921875" style="7" customWidth="1"/>
    <col min="2564" max="2564" width="13.19921875" style="7" customWidth="1"/>
    <col min="2565" max="2565" width="11.5" style="7" bestFit="1" customWidth="1"/>
    <col min="2566" max="2816" width="11" style="7"/>
    <col min="2817" max="2817" width="4.3984375" style="7" customWidth="1"/>
    <col min="2818" max="2818" width="50.09765625" style="7" customWidth="1"/>
    <col min="2819" max="2819" width="13.69921875" style="7" customWidth="1"/>
    <col min="2820" max="2820" width="13.19921875" style="7" customWidth="1"/>
    <col min="2821" max="2821" width="11.5" style="7" bestFit="1" customWidth="1"/>
    <col min="2822" max="3072" width="11" style="7"/>
    <col min="3073" max="3073" width="4.3984375" style="7" customWidth="1"/>
    <col min="3074" max="3074" width="50.09765625" style="7" customWidth="1"/>
    <col min="3075" max="3075" width="13.69921875" style="7" customWidth="1"/>
    <col min="3076" max="3076" width="13.19921875" style="7" customWidth="1"/>
    <col min="3077" max="3077" width="11.5" style="7" bestFit="1" customWidth="1"/>
    <col min="3078" max="3328" width="11" style="7"/>
    <col min="3329" max="3329" width="4.3984375" style="7" customWidth="1"/>
    <col min="3330" max="3330" width="50.09765625" style="7" customWidth="1"/>
    <col min="3331" max="3331" width="13.69921875" style="7" customWidth="1"/>
    <col min="3332" max="3332" width="13.19921875" style="7" customWidth="1"/>
    <col min="3333" max="3333" width="11.5" style="7" bestFit="1" customWidth="1"/>
    <col min="3334" max="3584" width="11" style="7"/>
    <col min="3585" max="3585" width="4.3984375" style="7" customWidth="1"/>
    <col min="3586" max="3586" width="50.09765625" style="7" customWidth="1"/>
    <col min="3587" max="3587" width="13.69921875" style="7" customWidth="1"/>
    <col min="3588" max="3588" width="13.19921875" style="7" customWidth="1"/>
    <col min="3589" max="3589" width="11.5" style="7" bestFit="1" customWidth="1"/>
    <col min="3590" max="3840" width="11" style="7"/>
    <col min="3841" max="3841" width="4.3984375" style="7" customWidth="1"/>
    <col min="3842" max="3842" width="50.09765625" style="7" customWidth="1"/>
    <col min="3843" max="3843" width="13.69921875" style="7" customWidth="1"/>
    <col min="3844" max="3844" width="13.19921875" style="7" customWidth="1"/>
    <col min="3845" max="3845" width="11.5" style="7" bestFit="1" customWidth="1"/>
    <col min="3846" max="4096" width="11" style="7"/>
    <col min="4097" max="4097" width="4.3984375" style="7" customWidth="1"/>
    <col min="4098" max="4098" width="50.09765625" style="7" customWidth="1"/>
    <col min="4099" max="4099" width="13.69921875" style="7" customWidth="1"/>
    <col min="4100" max="4100" width="13.19921875" style="7" customWidth="1"/>
    <col min="4101" max="4101" width="11.5" style="7" bestFit="1" customWidth="1"/>
    <col min="4102" max="4352" width="11" style="7"/>
    <col min="4353" max="4353" width="4.3984375" style="7" customWidth="1"/>
    <col min="4354" max="4354" width="50.09765625" style="7" customWidth="1"/>
    <col min="4355" max="4355" width="13.69921875" style="7" customWidth="1"/>
    <col min="4356" max="4356" width="13.19921875" style="7" customWidth="1"/>
    <col min="4357" max="4357" width="11.5" style="7" bestFit="1" customWidth="1"/>
    <col min="4358" max="4608" width="11" style="7"/>
    <col min="4609" max="4609" width="4.3984375" style="7" customWidth="1"/>
    <col min="4610" max="4610" width="50.09765625" style="7" customWidth="1"/>
    <col min="4611" max="4611" width="13.69921875" style="7" customWidth="1"/>
    <col min="4612" max="4612" width="13.19921875" style="7" customWidth="1"/>
    <col min="4613" max="4613" width="11.5" style="7" bestFit="1" customWidth="1"/>
    <col min="4614" max="4864" width="11" style="7"/>
    <col min="4865" max="4865" width="4.3984375" style="7" customWidth="1"/>
    <col min="4866" max="4866" width="50.09765625" style="7" customWidth="1"/>
    <col min="4867" max="4867" width="13.69921875" style="7" customWidth="1"/>
    <col min="4868" max="4868" width="13.19921875" style="7" customWidth="1"/>
    <col min="4869" max="4869" width="11.5" style="7" bestFit="1" customWidth="1"/>
    <col min="4870" max="5120" width="11" style="7"/>
    <col min="5121" max="5121" width="4.3984375" style="7" customWidth="1"/>
    <col min="5122" max="5122" width="50.09765625" style="7" customWidth="1"/>
    <col min="5123" max="5123" width="13.69921875" style="7" customWidth="1"/>
    <col min="5124" max="5124" width="13.19921875" style="7" customWidth="1"/>
    <col min="5125" max="5125" width="11.5" style="7" bestFit="1" customWidth="1"/>
    <col min="5126" max="5376" width="11" style="7"/>
    <col min="5377" max="5377" width="4.3984375" style="7" customWidth="1"/>
    <col min="5378" max="5378" width="50.09765625" style="7" customWidth="1"/>
    <col min="5379" max="5379" width="13.69921875" style="7" customWidth="1"/>
    <col min="5380" max="5380" width="13.19921875" style="7" customWidth="1"/>
    <col min="5381" max="5381" width="11.5" style="7" bestFit="1" customWidth="1"/>
    <col min="5382" max="5632" width="11" style="7"/>
    <col min="5633" max="5633" width="4.3984375" style="7" customWidth="1"/>
    <col min="5634" max="5634" width="50.09765625" style="7" customWidth="1"/>
    <col min="5635" max="5635" width="13.69921875" style="7" customWidth="1"/>
    <col min="5636" max="5636" width="13.19921875" style="7" customWidth="1"/>
    <col min="5637" max="5637" width="11.5" style="7" bestFit="1" customWidth="1"/>
    <col min="5638" max="5888" width="11" style="7"/>
    <col min="5889" max="5889" width="4.3984375" style="7" customWidth="1"/>
    <col min="5890" max="5890" width="50.09765625" style="7" customWidth="1"/>
    <col min="5891" max="5891" width="13.69921875" style="7" customWidth="1"/>
    <col min="5892" max="5892" width="13.19921875" style="7" customWidth="1"/>
    <col min="5893" max="5893" width="11.5" style="7" bestFit="1" customWidth="1"/>
    <col min="5894" max="6144" width="11" style="7"/>
    <col min="6145" max="6145" width="4.3984375" style="7" customWidth="1"/>
    <col min="6146" max="6146" width="50.09765625" style="7" customWidth="1"/>
    <col min="6147" max="6147" width="13.69921875" style="7" customWidth="1"/>
    <col min="6148" max="6148" width="13.19921875" style="7" customWidth="1"/>
    <col min="6149" max="6149" width="11.5" style="7" bestFit="1" customWidth="1"/>
    <col min="6150" max="6400" width="11" style="7"/>
    <col min="6401" max="6401" width="4.3984375" style="7" customWidth="1"/>
    <col min="6402" max="6402" width="50.09765625" style="7" customWidth="1"/>
    <col min="6403" max="6403" width="13.69921875" style="7" customWidth="1"/>
    <col min="6404" max="6404" width="13.19921875" style="7" customWidth="1"/>
    <col min="6405" max="6405" width="11.5" style="7" bestFit="1" customWidth="1"/>
    <col min="6406" max="6656" width="11" style="7"/>
    <col min="6657" max="6657" width="4.3984375" style="7" customWidth="1"/>
    <col min="6658" max="6658" width="50.09765625" style="7" customWidth="1"/>
    <col min="6659" max="6659" width="13.69921875" style="7" customWidth="1"/>
    <col min="6660" max="6660" width="13.19921875" style="7" customWidth="1"/>
    <col min="6661" max="6661" width="11.5" style="7" bestFit="1" customWidth="1"/>
    <col min="6662" max="6912" width="11" style="7"/>
    <col min="6913" max="6913" width="4.3984375" style="7" customWidth="1"/>
    <col min="6914" max="6914" width="50.09765625" style="7" customWidth="1"/>
    <col min="6915" max="6915" width="13.69921875" style="7" customWidth="1"/>
    <col min="6916" max="6916" width="13.19921875" style="7" customWidth="1"/>
    <col min="6917" max="6917" width="11.5" style="7" bestFit="1" customWidth="1"/>
    <col min="6918" max="7168" width="11" style="7"/>
    <col min="7169" max="7169" width="4.3984375" style="7" customWidth="1"/>
    <col min="7170" max="7170" width="50.09765625" style="7" customWidth="1"/>
    <col min="7171" max="7171" width="13.69921875" style="7" customWidth="1"/>
    <col min="7172" max="7172" width="13.19921875" style="7" customWidth="1"/>
    <col min="7173" max="7173" width="11.5" style="7" bestFit="1" customWidth="1"/>
    <col min="7174" max="7424" width="11" style="7"/>
    <col min="7425" max="7425" width="4.3984375" style="7" customWidth="1"/>
    <col min="7426" max="7426" width="50.09765625" style="7" customWidth="1"/>
    <col min="7427" max="7427" width="13.69921875" style="7" customWidth="1"/>
    <col min="7428" max="7428" width="13.19921875" style="7" customWidth="1"/>
    <col min="7429" max="7429" width="11.5" style="7" bestFit="1" customWidth="1"/>
    <col min="7430" max="7680" width="11" style="7"/>
    <col min="7681" max="7681" width="4.3984375" style="7" customWidth="1"/>
    <col min="7682" max="7682" width="50.09765625" style="7" customWidth="1"/>
    <col min="7683" max="7683" width="13.69921875" style="7" customWidth="1"/>
    <col min="7684" max="7684" width="13.19921875" style="7" customWidth="1"/>
    <col min="7685" max="7685" width="11.5" style="7" bestFit="1" customWidth="1"/>
    <col min="7686" max="7936" width="11" style="7"/>
    <col min="7937" max="7937" width="4.3984375" style="7" customWidth="1"/>
    <col min="7938" max="7938" width="50.09765625" style="7" customWidth="1"/>
    <col min="7939" max="7939" width="13.69921875" style="7" customWidth="1"/>
    <col min="7940" max="7940" width="13.19921875" style="7" customWidth="1"/>
    <col min="7941" max="7941" width="11.5" style="7" bestFit="1" customWidth="1"/>
    <col min="7942" max="8192" width="11" style="7"/>
    <col min="8193" max="8193" width="4.3984375" style="7" customWidth="1"/>
    <col min="8194" max="8194" width="50.09765625" style="7" customWidth="1"/>
    <col min="8195" max="8195" width="13.69921875" style="7" customWidth="1"/>
    <col min="8196" max="8196" width="13.19921875" style="7" customWidth="1"/>
    <col min="8197" max="8197" width="11.5" style="7" bestFit="1" customWidth="1"/>
    <col min="8198" max="8448" width="11" style="7"/>
    <col min="8449" max="8449" width="4.3984375" style="7" customWidth="1"/>
    <col min="8450" max="8450" width="50.09765625" style="7" customWidth="1"/>
    <col min="8451" max="8451" width="13.69921875" style="7" customWidth="1"/>
    <col min="8452" max="8452" width="13.19921875" style="7" customWidth="1"/>
    <col min="8453" max="8453" width="11.5" style="7" bestFit="1" customWidth="1"/>
    <col min="8454" max="8704" width="11" style="7"/>
    <col min="8705" max="8705" width="4.3984375" style="7" customWidth="1"/>
    <col min="8706" max="8706" width="50.09765625" style="7" customWidth="1"/>
    <col min="8707" max="8707" width="13.69921875" style="7" customWidth="1"/>
    <col min="8708" max="8708" width="13.19921875" style="7" customWidth="1"/>
    <col min="8709" max="8709" width="11.5" style="7" bestFit="1" customWidth="1"/>
    <col min="8710" max="8960" width="11" style="7"/>
    <col min="8961" max="8961" width="4.3984375" style="7" customWidth="1"/>
    <col min="8962" max="8962" width="50.09765625" style="7" customWidth="1"/>
    <col min="8963" max="8963" width="13.69921875" style="7" customWidth="1"/>
    <col min="8964" max="8964" width="13.19921875" style="7" customWidth="1"/>
    <col min="8965" max="8965" width="11.5" style="7" bestFit="1" customWidth="1"/>
    <col min="8966" max="9216" width="11" style="7"/>
    <col min="9217" max="9217" width="4.3984375" style="7" customWidth="1"/>
    <col min="9218" max="9218" width="50.09765625" style="7" customWidth="1"/>
    <col min="9219" max="9219" width="13.69921875" style="7" customWidth="1"/>
    <col min="9220" max="9220" width="13.19921875" style="7" customWidth="1"/>
    <col min="9221" max="9221" width="11.5" style="7" bestFit="1" customWidth="1"/>
    <col min="9222" max="9472" width="11" style="7"/>
    <col min="9473" max="9473" width="4.3984375" style="7" customWidth="1"/>
    <col min="9474" max="9474" width="50.09765625" style="7" customWidth="1"/>
    <col min="9475" max="9475" width="13.69921875" style="7" customWidth="1"/>
    <col min="9476" max="9476" width="13.19921875" style="7" customWidth="1"/>
    <col min="9477" max="9477" width="11.5" style="7" bestFit="1" customWidth="1"/>
    <col min="9478" max="9728" width="11" style="7"/>
    <col min="9729" max="9729" width="4.3984375" style="7" customWidth="1"/>
    <col min="9730" max="9730" width="50.09765625" style="7" customWidth="1"/>
    <col min="9731" max="9731" width="13.69921875" style="7" customWidth="1"/>
    <col min="9732" max="9732" width="13.19921875" style="7" customWidth="1"/>
    <col min="9733" max="9733" width="11.5" style="7" bestFit="1" customWidth="1"/>
    <col min="9734" max="9984" width="11" style="7"/>
    <col min="9985" max="9985" width="4.3984375" style="7" customWidth="1"/>
    <col min="9986" max="9986" width="50.09765625" style="7" customWidth="1"/>
    <col min="9987" max="9987" width="13.69921875" style="7" customWidth="1"/>
    <col min="9988" max="9988" width="13.19921875" style="7" customWidth="1"/>
    <col min="9989" max="9989" width="11.5" style="7" bestFit="1" customWidth="1"/>
    <col min="9990" max="10240" width="11" style="7"/>
    <col min="10241" max="10241" width="4.3984375" style="7" customWidth="1"/>
    <col min="10242" max="10242" width="50.09765625" style="7" customWidth="1"/>
    <col min="10243" max="10243" width="13.69921875" style="7" customWidth="1"/>
    <col min="10244" max="10244" width="13.19921875" style="7" customWidth="1"/>
    <col min="10245" max="10245" width="11.5" style="7" bestFit="1" customWidth="1"/>
    <col min="10246" max="10496" width="11" style="7"/>
    <col min="10497" max="10497" width="4.3984375" style="7" customWidth="1"/>
    <col min="10498" max="10498" width="50.09765625" style="7" customWidth="1"/>
    <col min="10499" max="10499" width="13.69921875" style="7" customWidth="1"/>
    <col min="10500" max="10500" width="13.19921875" style="7" customWidth="1"/>
    <col min="10501" max="10501" width="11.5" style="7" bestFit="1" customWidth="1"/>
    <col min="10502" max="10752" width="11" style="7"/>
    <col min="10753" max="10753" width="4.3984375" style="7" customWidth="1"/>
    <col min="10754" max="10754" width="50.09765625" style="7" customWidth="1"/>
    <col min="10755" max="10755" width="13.69921875" style="7" customWidth="1"/>
    <col min="10756" max="10756" width="13.19921875" style="7" customWidth="1"/>
    <col min="10757" max="10757" width="11.5" style="7" bestFit="1" customWidth="1"/>
    <col min="10758" max="11008" width="11" style="7"/>
    <col min="11009" max="11009" width="4.3984375" style="7" customWidth="1"/>
    <col min="11010" max="11010" width="50.09765625" style="7" customWidth="1"/>
    <col min="11011" max="11011" width="13.69921875" style="7" customWidth="1"/>
    <col min="11012" max="11012" width="13.19921875" style="7" customWidth="1"/>
    <col min="11013" max="11013" width="11.5" style="7" bestFit="1" customWidth="1"/>
    <col min="11014" max="11264" width="11" style="7"/>
    <col min="11265" max="11265" width="4.3984375" style="7" customWidth="1"/>
    <col min="11266" max="11266" width="50.09765625" style="7" customWidth="1"/>
    <col min="11267" max="11267" width="13.69921875" style="7" customWidth="1"/>
    <col min="11268" max="11268" width="13.19921875" style="7" customWidth="1"/>
    <col min="11269" max="11269" width="11.5" style="7" bestFit="1" customWidth="1"/>
    <col min="11270" max="11520" width="11" style="7"/>
    <col min="11521" max="11521" width="4.3984375" style="7" customWidth="1"/>
    <col min="11522" max="11522" width="50.09765625" style="7" customWidth="1"/>
    <col min="11523" max="11523" width="13.69921875" style="7" customWidth="1"/>
    <col min="11524" max="11524" width="13.19921875" style="7" customWidth="1"/>
    <col min="11525" max="11525" width="11.5" style="7" bestFit="1" customWidth="1"/>
    <col min="11526" max="11776" width="11" style="7"/>
    <col min="11777" max="11777" width="4.3984375" style="7" customWidth="1"/>
    <col min="11778" max="11778" width="50.09765625" style="7" customWidth="1"/>
    <col min="11779" max="11779" width="13.69921875" style="7" customWidth="1"/>
    <col min="11780" max="11780" width="13.19921875" style="7" customWidth="1"/>
    <col min="11781" max="11781" width="11.5" style="7" bestFit="1" customWidth="1"/>
    <col min="11782" max="12032" width="11" style="7"/>
    <col min="12033" max="12033" width="4.3984375" style="7" customWidth="1"/>
    <col min="12034" max="12034" width="50.09765625" style="7" customWidth="1"/>
    <col min="12035" max="12035" width="13.69921875" style="7" customWidth="1"/>
    <col min="12036" max="12036" width="13.19921875" style="7" customWidth="1"/>
    <col min="12037" max="12037" width="11.5" style="7" bestFit="1" customWidth="1"/>
    <col min="12038" max="12288" width="11" style="7"/>
    <col min="12289" max="12289" width="4.3984375" style="7" customWidth="1"/>
    <col min="12290" max="12290" width="50.09765625" style="7" customWidth="1"/>
    <col min="12291" max="12291" width="13.69921875" style="7" customWidth="1"/>
    <col min="12292" max="12292" width="13.19921875" style="7" customWidth="1"/>
    <col min="12293" max="12293" width="11.5" style="7" bestFit="1" customWidth="1"/>
    <col min="12294" max="12544" width="11" style="7"/>
    <col min="12545" max="12545" width="4.3984375" style="7" customWidth="1"/>
    <col min="12546" max="12546" width="50.09765625" style="7" customWidth="1"/>
    <col min="12547" max="12547" width="13.69921875" style="7" customWidth="1"/>
    <col min="12548" max="12548" width="13.19921875" style="7" customWidth="1"/>
    <col min="12549" max="12549" width="11.5" style="7" bestFit="1" customWidth="1"/>
    <col min="12550" max="12800" width="11" style="7"/>
    <col min="12801" max="12801" width="4.3984375" style="7" customWidth="1"/>
    <col min="12802" max="12802" width="50.09765625" style="7" customWidth="1"/>
    <col min="12803" max="12803" width="13.69921875" style="7" customWidth="1"/>
    <col min="12804" max="12804" width="13.19921875" style="7" customWidth="1"/>
    <col min="12805" max="12805" width="11.5" style="7" bestFit="1" customWidth="1"/>
    <col min="12806" max="13056" width="11" style="7"/>
    <col min="13057" max="13057" width="4.3984375" style="7" customWidth="1"/>
    <col min="13058" max="13058" width="50.09765625" style="7" customWidth="1"/>
    <col min="13059" max="13059" width="13.69921875" style="7" customWidth="1"/>
    <col min="13060" max="13060" width="13.19921875" style="7" customWidth="1"/>
    <col min="13061" max="13061" width="11.5" style="7" bestFit="1" customWidth="1"/>
    <col min="13062" max="13312" width="11" style="7"/>
    <col min="13313" max="13313" width="4.3984375" style="7" customWidth="1"/>
    <col min="13314" max="13314" width="50.09765625" style="7" customWidth="1"/>
    <col min="13315" max="13315" width="13.69921875" style="7" customWidth="1"/>
    <col min="13316" max="13316" width="13.19921875" style="7" customWidth="1"/>
    <col min="13317" max="13317" width="11.5" style="7" bestFit="1" customWidth="1"/>
    <col min="13318" max="13568" width="11" style="7"/>
    <col min="13569" max="13569" width="4.3984375" style="7" customWidth="1"/>
    <col min="13570" max="13570" width="50.09765625" style="7" customWidth="1"/>
    <col min="13571" max="13571" width="13.69921875" style="7" customWidth="1"/>
    <col min="13572" max="13572" width="13.19921875" style="7" customWidth="1"/>
    <col min="13573" max="13573" width="11.5" style="7" bestFit="1" customWidth="1"/>
    <col min="13574" max="13824" width="11" style="7"/>
    <col min="13825" max="13825" width="4.3984375" style="7" customWidth="1"/>
    <col min="13826" max="13826" width="50.09765625" style="7" customWidth="1"/>
    <col min="13827" max="13827" width="13.69921875" style="7" customWidth="1"/>
    <col min="13828" max="13828" width="13.19921875" style="7" customWidth="1"/>
    <col min="13829" max="13829" width="11.5" style="7" bestFit="1" customWidth="1"/>
    <col min="13830" max="14080" width="11" style="7"/>
    <col min="14081" max="14081" width="4.3984375" style="7" customWidth="1"/>
    <col min="14082" max="14082" width="50.09765625" style="7" customWidth="1"/>
    <col min="14083" max="14083" width="13.69921875" style="7" customWidth="1"/>
    <col min="14084" max="14084" width="13.19921875" style="7" customWidth="1"/>
    <col min="14085" max="14085" width="11.5" style="7" bestFit="1" customWidth="1"/>
    <col min="14086" max="14336" width="11" style="7"/>
    <col min="14337" max="14337" width="4.3984375" style="7" customWidth="1"/>
    <col min="14338" max="14338" width="50.09765625" style="7" customWidth="1"/>
    <col min="14339" max="14339" width="13.69921875" style="7" customWidth="1"/>
    <col min="14340" max="14340" width="13.19921875" style="7" customWidth="1"/>
    <col min="14341" max="14341" width="11.5" style="7" bestFit="1" customWidth="1"/>
    <col min="14342" max="14592" width="11" style="7"/>
    <col min="14593" max="14593" width="4.3984375" style="7" customWidth="1"/>
    <col min="14594" max="14594" width="50.09765625" style="7" customWidth="1"/>
    <col min="14595" max="14595" width="13.69921875" style="7" customWidth="1"/>
    <col min="14596" max="14596" width="13.19921875" style="7" customWidth="1"/>
    <col min="14597" max="14597" width="11.5" style="7" bestFit="1" customWidth="1"/>
    <col min="14598" max="14848" width="11" style="7"/>
    <col min="14849" max="14849" width="4.3984375" style="7" customWidth="1"/>
    <col min="14850" max="14850" width="50.09765625" style="7" customWidth="1"/>
    <col min="14851" max="14851" width="13.69921875" style="7" customWidth="1"/>
    <col min="14852" max="14852" width="13.19921875" style="7" customWidth="1"/>
    <col min="14853" max="14853" width="11.5" style="7" bestFit="1" customWidth="1"/>
    <col min="14854" max="15104" width="11" style="7"/>
    <col min="15105" max="15105" width="4.3984375" style="7" customWidth="1"/>
    <col min="15106" max="15106" width="50.09765625" style="7" customWidth="1"/>
    <col min="15107" max="15107" width="13.69921875" style="7" customWidth="1"/>
    <col min="15108" max="15108" width="13.19921875" style="7" customWidth="1"/>
    <col min="15109" max="15109" width="11.5" style="7" bestFit="1" customWidth="1"/>
    <col min="15110" max="15360" width="11" style="7"/>
    <col min="15361" max="15361" width="4.3984375" style="7" customWidth="1"/>
    <col min="15362" max="15362" width="50.09765625" style="7" customWidth="1"/>
    <col min="15363" max="15363" width="13.69921875" style="7" customWidth="1"/>
    <col min="15364" max="15364" width="13.19921875" style="7" customWidth="1"/>
    <col min="15365" max="15365" width="11.5" style="7" bestFit="1" customWidth="1"/>
    <col min="15366" max="15616" width="11" style="7"/>
    <col min="15617" max="15617" width="4.3984375" style="7" customWidth="1"/>
    <col min="15618" max="15618" width="50.09765625" style="7" customWidth="1"/>
    <col min="15619" max="15619" width="13.69921875" style="7" customWidth="1"/>
    <col min="15620" max="15620" width="13.19921875" style="7" customWidth="1"/>
    <col min="15621" max="15621" width="11.5" style="7" bestFit="1" customWidth="1"/>
    <col min="15622" max="15872" width="11" style="7"/>
    <col min="15873" max="15873" width="4.3984375" style="7" customWidth="1"/>
    <col min="15874" max="15874" width="50.09765625" style="7" customWidth="1"/>
    <col min="15875" max="15875" width="13.69921875" style="7" customWidth="1"/>
    <col min="15876" max="15876" width="13.19921875" style="7" customWidth="1"/>
    <col min="15877" max="15877" width="11.5" style="7" bestFit="1" customWidth="1"/>
    <col min="15878" max="16128" width="11" style="7"/>
    <col min="16129" max="16129" width="4.3984375" style="7" customWidth="1"/>
    <col min="16130" max="16130" width="50.09765625" style="7" customWidth="1"/>
    <col min="16131" max="16131" width="13.69921875" style="7" customWidth="1"/>
    <col min="16132" max="16132" width="13.19921875" style="7" customWidth="1"/>
    <col min="16133" max="16133" width="11.5" style="7" bestFit="1" customWidth="1"/>
    <col min="16134" max="16384" width="11" style="7"/>
  </cols>
  <sheetData>
    <row r="2" spans="1:6" x14ac:dyDescent="0.25">
      <c r="A2" s="64" t="s">
        <v>194</v>
      </c>
    </row>
    <row r="3" spans="1:6" ht="12.75" x14ac:dyDescent="0.2">
      <c r="A3" s="64"/>
    </row>
    <row r="4" spans="1:6" ht="45.75" customHeight="1" x14ac:dyDescent="0.25">
      <c r="A4" s="287" t="s">
        <v>195</v>
      </c>
      <c r="B4" s="287" t="s">
        <v>196</v>
      </c>
      <c r="C4" s="288" t="s">
        <v>197</v>
      </c>
      <c r="D4" s="288" t="s">
        <v>198</v>
      </c>
      <c r="E4" s="288" t="s">
        <v>199</v>
      </c>
      <c r="F4" s="7" t="s">
        <v>301</v>
      </c>
    </row>
    <row r="5" spans="1:6" ht="12.75" x14ac:dyDescent="0.2">
      <c r="A5" s="289" t="s">
        <v>200</v>
      </c>
      <c r="B5" s="289" t="s">
        <v>299</v>
      </c>
      <c r="C5" s="290">
        <v>0.4</v>
      </c>
      <c r="D5" s="290">
        <v>0.6</v>
      </c>
      <c r="E5" s="291" t="s">
        <v>201</v>
      </c>
      <c r="F5" s="7" t="s">
        <v>30</v>
      </c>
    </row>
    <row r="6" spans="1:6" ht="12.75" x14ac:dyDescent="0.2">
      <c r="A6" s="289" t="s">
        <v>202</v>
      </c>
      <c r="B6" s="289" t="s">
        <v>300</v>
      </c>
      <c r="C6" s="290">
        <v>0.4</v>
      </c>
      <c r="D6" s="290">
        <v>0.6</v>
      </c>
      <c r="E6" s="291" t="s">
        <v>201</v>
      </c>
    </row>
    <row r="7" spans="1:6" ht="12.75" x14ac:dyDescent="0.2">
      <c r="A7" s="289" t="s">
        <v>203</v>
      </c>
      <c r="B7" s="289" t="s">
        <v>31</v>
      </c>
      <c r="C7" s="290">
        <v>0.6</v>
      </c>
      <c r="D7" s="290">
        <v>0.4</v>
      </c>
      <c r="E7" s="291" t="s">
        <v>204</v>
      </c>
    </row>
    <row r="8" spans="1:6" x14ac:dyDescent="0.25">
      <c r="A8" s="289" t="s">
        <v>205</v>
      </c>
      <c r="B8" s="289" t="s">
        <v>206</v>
      </c>
      <c r="C8" s="290">
        <v>0</v>
      </c>
      <c r="D8" s="290">
        <v>1</v>
      </c>
      <c r="E8" s="291" t="s">
        <v>207</v>
      </c>
    </row>
    <row r="9" spans="1:6" x14ac:dyDescent="0.25">
      <c r="A9" s="289" t="s">
        <v>208</v>
      </c>
      <c r="B9" s="289" t="s">
        <v>209</v>
      </c>
      <c r="C9" s="290">
        <v>0</v>
      </c>
      <c r="D9" s="290">
        <v>1</v>
      </c>
      <c r="E9" s="291" t="s">
        <v>207</v>
      </c>
    </row>
    <row r="10" spans="1:6" ht="12.75" x14ac:dyDescent="0.2">
      <c r="A10" s="289" t="s">
        <v>210</v>
      </c>
      <c r="B10" s="289" t="s">
        <v>211</v>
      </c>
      <c r="C10" s="290">
        <v>0</v>
      </c>
      <c r="D10" s="290">
        <v>1</v>
      </c>
      <c r="E10" s="291" t="s">
        <v>207</v>
      </c>
    </row>
    <row r="11" spans="1:6" ht="25.2" x14ac:dyDescent="0.25">
      <c r="A11" s="289" t="s">
        <v>212</v>
      </c>
      <c r="B11" s="289" t="s">
        <v>213</v>
      </c>
      <c r="C11" s="290">
        <v>0.4</v>
      </c>
      <c r="D11" s="290">
        <v>0.6</v>
      </c>
      <c r="E11" s="291" t="s">
        <v>201</v>
      </c>
    </row>
    <row r="12" spans="1:6" ht="12.75" x14ac:dyDescent="0.2">
      <c r="A12" s="289" t="s">
        <v>214</v>
      </c>
      <c r="B12" s="289" t="s">
        <v>215</v>
      </c>
      <c r="C12" s="290">
        <v>0.6</v>
      </c>
      <c r="D12" s="290">
        <v>0.4</v>
      </c>
      <c r="E12" s="291" t="s">
        <v>204</v>
      </c>
    </row>
    <row r="13" spans="1:6" ht="12.75" x14ac:dyDescent="0.2">
      <c r="A13" s="289" t="s">
        <v>141</v>
      </c>
      <c r="B13" s="289" t="s">
        <v>216</v>
      </c>
      <c r="C13" s="290">
        <v>0.6</v>
      </c>
      <c r="D13" s="290">
        <v>0.4</v>
      </c>
      <c r="E13" s="291" t="s">
        <v>204</v>
      </c>
    </row>
    <row r="14" spans="1:6" ht="25.2" x14ac:dyDescent="0.25">
      <c r="A14" s="289" t="s">
        <v>217</v>
      </c>
      <c r="B14" s="289" t="s">
        <v>218</v>
      </c>
      <c r="C14" s="290">
        <v>0</v>
      </c>
      <c r="D14" s="290">
        <v>1</v>
      </c>
      <c r="E14" s="291" t="s">
        <v>207</v>
      </c>
    </row>
    <row r="15" spans="1:6" ht="12.75" x14ac:dyDescent="0.2">
      <c r="A15" s="289" t="s">
        <v>219</v>
      </c>
      <c r="B15" s="289" t="s">
        <v>220</v>
      </c>
      <c r="C15" s="290">
        <v>0.6</v>
      </c>
      <c r="D15" s="290">
        <v>0.4</v>
      </c>
      <c r="E15" s="291" t="s">
        <v>204</v>
      </c>
    </row>
    <row r="16" spans="1:6" x14ac:dyDescent="0.25">
      <c r="A16" s="289" t="s">
        <v>221</v>
      </c>
      <c r="B16" s="289" t="s">
        <v>222</v>
      </c>
      <c r="C16" s="290">
        <v>0</v>
      </c>
      <c r="D16" s="290">
        <v>1</v>
      </c>
      <c r="E16" s="291" t="s">
        <v>207</v>
      </c>
    </row>
    <row r="35" spans="4:7" ht="13.8" x14ac:dyDescent="0.25">
      <c r="D35" s="640"/>
      <c r="E35" s="640"/>
      <c r="F35"/>
    </row>
    <row r="36" spans="4:7" ht="13.8" x14ac:dyDescent="0.25">
      <c r="D36" s="640"/>
      <c r="E36" s="640"/>
      <c r="F36"/>
      <c r="G36" s="7" t="e">
        <f>'Formular geplante Zielbeiträge'!#REF!</f>
        <v>#REF!</v>
      </c>
    </row>
  </sheetData>
  <mergeCells count="2">
    <mergeCell ref="D35:D36"/>
    <mergeCell ref="E35:E3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31</vt:i4>
      </vt:variant>
    </vt:vector>
  </HeadingPairs>
  <TitlesOfParts>
    <vt:vector size="34" baseType="lpstr">
      <vt:lpstr>Formular geplante Zielbeiträge</vt:lpstr>
      <vt:lpstr>Auswertung Querschnittsziele</vt:lpstr>
      <vt:lpstr>Gewichtungsfaktoren</vt:lpstr>
      <vt:lpstr>_10_UmweltwirkungAnstoßen</vt:lpstr>
      <vt:lpstr>_11_Indirekte_Wirkungen_Keine</vt:lpstr>
      <vt:lpstr>_11_Indirekte_Wirkungen_Negativ</vt:lpstr>
      <vt:lpstr>_11_Indirekte_Wirkungen_Positiv</vt:lpstr>
      <vt:lpstr>_11_Negativ_SchutzgüterNr</vt:lpstr>
      <vt:lpstr>_11_Positiv_SchutzgüterNr</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'Formular geplante Zielbeiträge'!_ftnref1</vt:lpstr>
      <vt:lpstr>_Maßnahmencode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2018-08-02T08:20:24Z</cp:lastPrinted>
  <dcterms:created xsi:type="dcterms:W3CDTF">2014-06-12T07:06:41Z</dcterms:created>
  <dcterms:modified xsi:type="dcterms:W3CDTF">2018-08-06T14:51:25Z</dcterms:modified>
</cp:coreProperties>
</file>