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workbookProtection workbookPassword="8333" lockStructure="1"/>
  <bookViews>
    <workbookView xWindow="270" yWindow="960" windowWidth="20370" windowHeight="8910"/>
  </bookViews>
  <sheets>
    <sheet name="Formular geplante Zielbeiträge" sheetId="1" r:id="rId1"/>
    <sheet name="Auswertung Querschnittsziel" sheetId="6" r:id="rId2"/>
    <sheet name="Gewichtungsfaktoren" sheetId="5" state="hidden" r:id="rId3"/>
  </sheets>
  <definedNames>
    <definedName name="_1.1_Abwassermenge">'Formular geplante Zielbeiträge'!$AE$97</definedName>
    <definedName name="_1.2_Abwasserbelastung">'Formular geplante Zielbeiträge'!$AE$108</definedName>
    <definedName name="_10_UmweltwirkungAnstoßen">'Formular geplante Zielbeiträge'!$AE$343</definedName>
    <definedName name="_11_Indirekte_Wirkungen_Keine">'Formular geplante Zielbeiträge'!$AK$368</definedName>
    <definedName name="_11_Indirekte_Wirkungen_Negativ">'Formular geplante Zielbeiträge'!$AG$365</definedName>
    <definedName name="_11_Indirekte_Wirkungen_Positiv">'Formular geplante Zielbeiträge'!$AG$370</definedName>
    <definedName name="_11_Negativ_SchutzgüterNr">'Formular geplante Zielbeiträge'!$AJ$365</definedName>
    <definedName name="_11_Positiv_SchutzgüterNr">'Formular geplante Zielbeiträge'!$AJ$370</definedName>
    <definedName name="_2_Fläche">'Formular geplante Zielbeiträge'!$AE$132</definedName>
    <definedName name="_3_Luft">'Formular geplante Zielbeiträge'!$AE$150</definedName>
    <definedName name="_4_BiologischeVielfalt">'Formular geplante Zielbeiträge'!$AE$170</definedName>
    <definedName name="_5.1_A_DeckungBedarf">'Formular geplante Zielbeiträge'!$AE$191</definedName>
    <definedName name="_5.1_B_Erzeugung">'Formular geplante Zielbeiträge'!$AE$195</definedName>
    <definedName name="_5.2_Energieverbrauch">'Formular geplante Zielbeiträge'!$AE$203</definedName>
    <definedName name="_6.1_Ökologische">'Formular geplante Zielbeiträge'!$AE$225</definedName>
    <definedName name="_6.2_A_Materialeffizienz">'Formular geplante Zielbeiträge'!$AE$235</definedName>
    <definedName name="_6.2_B_Umweltfreundlichkeit">'Formular geplante Zielbeiträge'!$AE$251</definedName>
    <definedName name="_7_Transportaufkommen">'Formular geplante Zielbeiträge'!$AE$274</definedName>
    <definedName name="_8_AngekreuzteNr">'Formular geplante Zielbeiträge'!$AE$298</definedName>
    <definedName name="_8_Aufbau_Wissen">'Formular geplante Zielbeiträge'!$AE$297</definedName>
    <definedName name="_9_UmweltfreundlicheBeschaffung">'Formular geplante Zielbeiträge'!$AE$316</definedName>
    <definedName name="_Antragsteller">'Formular geplante Zielbeiträge'!$A$20</definedName>
    <definedName name="_B.1.1_Gesetz">'Formular geplante Zielbeiträge'!$AE$395</definedName>
    <definedName name="_B.1.2_Einbeziehung">'Formular geplante Zielbeiträge'!$AF$403</definedName>
    <definedName name="_B.1.3_Schulungen">'Formular geplante Zielbeiträge'!$AF$407</definedName>
    <definedName name="_B.1.4_Diversity">'Formular geplante Zielbeiträge'!$AF$418</definedName>
    <definedName name="_B.1.5_Sonstige">'Formular geplante Zielbeiträge'!$AF$423</definedName>
    <definedName name="_B.1.6_Weitere">'Formular geplante Zielbeiträge'!$AF$427</definedName>
    <definedName name="_B.2.1_Gesetz">'Formular geplante Zielbeiträge'!$AF$441</definedName>
    <definedName name="_B.2.10_WeitereMaßnahmen">'Formular geplante Zielbeiträge'!$AF$486</definedName>
    <definedName name="_B.2.2_Einbeziehung">'Formular geplante Zielbeiträge'!$AF$449</definedName>
    <definedName name="_B.2.3_Beteiligung">'Formular geplante Zielbeiträge'!$AF$453</definedName>
    <definedName name="_B.2.4_BeiBeteiligungDritter">'Formular geplante Zielbeiträge'!$AF$457</definedName>
    <definedName name="_B.2.5_Führungspositionen">'Formular geplante Zielbeiträge'!$AF$466</definedName>
    <definedName name="_B.2.6_Frauenförderung">'Formular geplante Zielbeiträge'!$AF$470</definedName>
    <definedName name="_B.2.7_Arbeitsplätze_Frauen">'Formular geplante Zielbeiträge'!$AF$474</definedName>
    <definedName name="_B.2.8_Arbeitszeitregelungen">'Formular geplante Zielbeiträge'!$AF$478</definedName>
    <definedName name="_B.2.9_SpezielleEinrichtungen">'Formular geplante Zielbeiträge'!$AF$482</definedName>
    <definedName name="_ftn1" localSheetId="0">'Formular geplante Zielbeiträge'!#REF!</definedName>
    <definedName name="_ftnref1" localSheetId="0">'Formular geplante Zielbeiträge'!$Q$25</definedName>
    <definedName name="_Maßnahmencode">'Formular geplante Zielbeiträge'!$AE$32</definedName>
    <definedName name="_MaßnahmeOF">'Formular geplante Zielbeiträge'!#REF!</definedName>
    <definedName name="_O33_Fläche">'Formular geplante Zielbeiträge'!$AE$133</definedName>
    <definedName name="_Projektbezeichnung">'Formular geplante Zielbeiträge'!$A$23</definedName>
    <definedName name="Angabe_lt._Formular">"Ja; Nein"</definedName>
    <definedName name="_xlnm.Print_Area" localSheetId="0">'Formular geplante Zielbeiträge'!$A$1:$AC$525</definedName>
  </definedNames>
  <calcPr calcId="145621"/>
</workbook>
</file>

<file path=xl/calcChain.xml><?xml version="1.0" encoding="utf-8"?>
<calcChain xmlns="http://schemas.openxmlformats.org/spreadsheetml/2006/main">
  <c r="AE319" i="1" l="1"/>
  <c r="AE225" i="1" l="1"/>
  <c r="AA79" i="1" l="1"/>
  <c r="AE297" i="1" l="1"/>
  <c r="H51" i="6" l="1"/>
  <c r="G51" i="6" l="1"/>
  <c r="I89" i="6" l="1"/>
  <c r="H89" i="6"/>
  <c r="J87" i="6"/>
  <c r="J71" i="6"/>
  <c r="J89" i="6" s="1"/>
  <c r="J69" i="6"/>
  <c r="I51" i="6"/>
  <c r="K49" i="6"/>
  <c r="K71" i="6" s="1"/>
  <c r="K89" i="6" s="1"/>
  <c r="J49" i="6"/>
  <c r="H49" i="6"/>
  <c r="G49" i="6"/>
  <c r="J47" i="6"/>
  <c r="T43" i="6"/>
  <c r="T42" i="6"/>
  <c r="F26" i="6"/>
  <c r="F23" i="6"/>
  <c r="AI372" i="1" l="1"/>
  <c r="AH372" i="1"/>
  <c r="AI371" i="1"/>
  <c r="AH371" i="1"/>
  <c r="AI370" i="1"/>
  <c r="AH370" i="1"/>
  <c r="AI367" i="1"/>
  <c r="AH367" i="1"/>
  <c r="AI366" i="1"/>
  <c r="AH366" i="1"/>
  <c r="AI365" i="1"/>
  <c r="AH365" i="1"/>
  <c r="AF418" i="1" l="1"/>
  <c r="AE195" i="1"/>
  <c r="AE191" i="1"/>
  <c r="H38" i="6" l="1"/>
  <c r="G38" i="6"/>
  <c r="H39" i="6"/>
  <c r="G39" i="6"/>
  <c r="I77" i="6"/>
  <c r="H77" i="6"/>
  <c r="AA80" i="1"/>
  <c r="A326" i="1" l="1"/>
  <c r="AE316" i="1" l="1"/>
  <c r="H53" i="6" l="1"/>
  <c r="I53" i="6" s="1"/>
  <c r="G53" i="6"/>
  <c r="AF486" i="1" l="1"/>
  <c r="AF482" i="1"/>
  <c r="AF478" i="1"/>
  <c r="AF474" i="1"/>
  <c r="AF470" i="1"/>
  <c r="AF466" i="1"/>
  <c r="AF457" i="1"/>
  <c r="AF453" i="1"/>
  <c r="AF449" i="1"/>
  <c r="AF427" i="1"/>
  <c r="AF423" i="1"/>
  <c r="AF407" i="1"/>
  <c r="AF441" i="1"/>
  <c r="AE395" i="1"/>
  <c r="AF403" i="1"/>
  <c r="AE298" i="1"/>
  <c r="AK368" i="1"/>
  <c r="H55" i="6" l="1"/>
  <c r="G55" i="6"/>
  <c r="H90" i="6"/>
  <c r="I90" i="6"/>
  <c r="I105" i="6" s="1" a="1"/>
  <c r="I105" i="6" s="1"/>
  <c r="I93" i="6"/>
  <c r="H93" i="6"/>
  <c r="I97" i="6"/>
  <c r="H97" i="6"/>
  <c r="I101" i="6"/>
  <c r="H101" i="6"/>
  <c r="I76" i="6"/>
  <c r="H76" i="6"/>
  <c r="I94" i="6"/>
  <c r="H94" i="6"/>
  <c r="I98" i="6"/>
  <c r="H98" i="6"/>
  <c r="I75" i="6"/>
  <c r="H75" i="6"/>
  <c r="I95" i="6"/>
  <c r="H95" i="6"/>
  <c r="I99" i="6"/>
  <c r="H99" i="6"/>
  <c r="H72" i="6"/>
  <c r="I72" i="6"/>
  <c r="I83" i="6" s="1" a="1"/>
  <c r="I83" i="6" s="1"/>
  <c r="I79" i="6"/>
  <c r="H79" i="6"/>
  <c r="I96" i="6"/>
  <c r="H96" i="6"/>
  <c r="I100" i="6"/>
  <c r="H100" i="6"/>
  <c r="I78" i="6"/>
  <c r="H78" i="6"/>
  <c r="AJ365" i="1"/>
  <c r="AG365" i="1" s="1"/>
  <c r="AJ370" i="1"/>
  <c r="AG370" i="1" s="1"/>
  <c r="H56" i="6" l="1"/>
  <c r="G56" i="6"/>
  <c r="I82" i="6"/>
  <c r="I84" i="6"/>
  <c r="I111" i="6"/>
  <c r="I106" i="6"/>
  <c r="I104" i="6" a="1"/>
  <c r="I104" i="6" s="1"/>
  <c r="I112" i="6"/>
  <c r="H57" i="6"/>
  <c r="G57" i="6"/>
  <c r="I21" i="6"/>
  <c r="I63" i="6" l="1"/>
  <c r="L45" i="6"/>
  <c r="L60" i="6"/>
  <c r="I55" i="6"/>
  <c r="A373" i="1"/>
  <c r="AE343" i="1"/>
  <c r="AE274" i="1"/>
  <c r="AE251" i="1"/>
  <c r="AE235" i="1"/>
  <c r="AE203" i="1"/>
  <c r="AE170" i="1"/>
  <c r="AE150" i="1"/>
  <c r="Z130" i="1"/>
  <c r="AE133" i="1" s="1"/>
  <c r="AE108" i="1"/>
  <c r="AE97" i="1"/>
  <c r="H41" i="6" l="1"/>
  <c r="G41" i="6"/>
  <c r="H54" i="6"/>
  <c r="I54" i="6" s="1"/>
  <c r="G54" i="6"/>
  <c r="H36" i="6"/>
  <c r="I36" i="6" s="1"/>
  <c r="G36" i="6"/>
  <c r="H43" i="6"/>
  <c r="G43" i="6"/>
  <c r="H32" i="6"/>
  <c r="G32" i="6"/>
  <c r="H37" i="6"/>
  <c r="I37" i="6" s="1"/>
  <c r="G37" i="6"/>
  <c r="H44" i="6"/>
  <c r="G44" i="6"/>
  <c r="H33" i="6"/>
  <c r="G33" i="6"/>
  <c r="H40" i="6"/>
  <c r="I38" i="6" s="1"/>
  <c r="G40" i="6"/>
  <c r="H50" i="6"/>
  <c r="I50" i="6" s="1"/>
  <c r="G50" i="6"/>
  <c r="AE132" i="1"/>
  <c r="I60" i="6" l="1" a="1"/>
  <c r="I60" i="6" s="1"/>
  <c r="I64" i="6" a="1"/>
  <c r="I64" i="6" s="1"/>
  <c r="I65" i="6" s="1"/>
  <c r="I110" i="6" s="1"/>
  <c r="I113" i="6" s="1"/>
  <c r="H34" i="6"/>
  <c r="I34" i="6" s="1"/>
  <c r="G34" i="6"/>
  <c r="I32" i="6"/>
  <c r="I41" i="6"/>
  <c r="G36" i="5"/>
  <c r="I66" i="6" l="1" a="1"/>
  <c r="I66" i="6" s="1"/>
  <c r="I45" i="6" a="1"/>
  <c r="I45" i="6" s="1"/>
</calcChain>
</file>

<file path=xl/sharedStrings.xml><?xml version="1.0" encoding="utf-8"?>
<sst xmlns="http://schemas.openxmlformats.org/spreadsheetml/2006/main" count="541" uniqueCount="398">
  <si>
    <t>EFRE-Programm "Innovation und Energiewende" in Baden-Württemberg 2014-2020</t>
  </si>
  <si>
    <t>i</t>
  </si>
  <si>
    <t>Name des Ansprechpartners</t>
  </si>
  <si>
    <t>Tel.</t>
  </si>
  <si>
    <t>E-Mail-Adresse</t>
  </si>
  <si>
    <t>Umwelttechnologien, Erneuerbare Energien und Ressourceneffizienz</t>
  </si>
  <si>
    <t>02</t>
  </si>
  <si>
    <t>Regionale Innovationszentren</t>
  </si>
  <si>
    <t>Innovationsinfrastruktur</t>
  </si>
  <si>
    <t>Teil II – Querschnittsziele des EFRE-Programms</t>
  </si>
  <si>
    <t xml:space="preserve">A. Querschnittsziel Nachhaltige Entwicklung </t>
  </si>
  <si>
    <t>-0,5 Punkte</t>
  </si>
  <si>
    <t>0 Punkte</t>
  </si>
  <si>
    <t>0,25 Punkte</t>
  </si>
  <si>
    <t>0,5 Punkte</t>
  </si>
  <si>
    <t>1. Schutzgut Wasser</t>
  </si>
  <si>
    <t>Fragen zu direkten Umweltwirkungen Ihres Projekts</t>
  </si>
  <si>
    <r>
      <t xml:space="preserve">Bitte geben Sie die Größe der versiegelten Fläche </t>
    </r>
    <r>
      <rPr>
        <u/>
        <sz val="11"/>
        <color theme="1"/>
        <rFont val="Arial"/>
        <family val="2"/>
      </rPr>
      <t>vor</t>
    </r>
    <r>
      <rPr>
        <sz val="11"/>
        <color theme="1"/>
        <rFont val="Arial"/>
        <family val="2"/>
      </rPr>
      <t xml:space="preserve"> Umsetzung Ihres Projekts an (m²)</t>
    </r>
  </si>
  <si>
    <t>Die Bilanz der Flächenversiegelung beträgt (m²)</t>
  </si>
  <si>
    <t>Punkte</t>
  </si>
  <si>
    <t>-1
-0,5</t>
  </si>
  <si>
    <t>0</t>
  </si>
  <si>
    <t>0,5
1</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</si>
  <si>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</si>
  <si>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t xml:space="preserve">
– Die Bilanz der Flächenversiegelung ist kleiner Null, d.h. in Summe wird Fläche entsiegelt. </t>
  </si>
  <si>
    <r>
      <rPr>
        <b/>
        <sz val="11"/>
        <color theme="1"/>
        <rFont val="Arial"/>
        <family val="2"/>
      </rPr>
      <t>Erläuterung zur Bewertung:</t>
    </r>
    <r>
      <rPr>
        <sz val="11"/>
        <color theme="1"/>
        <rFont val="Arial"/>
        <family val="2"/>
      </rPr>
      <t xml:space="preserve">
Die Bewertung erfolgt auf der Grundlage der Bilanz Ihrer Angaben zur Flächenversiegelung (s. Ergänzende Informationen im Kasten unten). Ihre Angaben werden wie folgt mit Punkten bewertet:
– Die Bilanz der Flächenversiegelung ist größer Null, d.h. in Summe wird zusätzliche Fläche versiegelt. </t>
    </r>
  </si>
  <si>
    <t>-1 Punkt</t>
  </si>
  <si>
    <t>1 Punkt</t>
  </si>
  <si>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</si>
  <si>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t>6. Materialeinsatz</t>
  </si>
  <si>
    <t>A) Materialeffizienz</t>
  </si>
  <si>
    <t>B) Umweltfreundlichkeit</t>
  </si>
  <si>
    <t>-0,25 Punkte</t>
  </si>
  <si>
    <t>0,125 Punkte</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</si>
  <si>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</si>
  <si>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</si>
  <si>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r>
      <rPr>
        <b/>
        <sz val="11"/>
        <color theme="1"/>
        <rFont val="Arial"/>
        <family val="2"/>
      </rPr>
      <t xml:space="preserve">Ergänzende Informationen zu 7. Veränderungen des Transportaufkommens
</t>
    </r>
    <r>
      <rPr>
        <sz val="11"/>
        <color theme="1"/>
        <rFont val="Arial"/>
        <family val="2"/>
      </rPr>
      <t xml:space="preserve">Das </t>
    </r>
    <r>
      <rPr>
        <u/>
        <sz val="11"/>
        <color theme="1"/>
        <rFont val="Arial"/>
        <family val="2"/>
      </rPr>
      <t>Transportaufkommen</t>
    </r>
    <r>
      <rPr>
        <sz val="11"/>
        <color theme="1"/>
        <rFont val="Arial"/>
        <family val="2"/>
      </rPr>
      <t xml:space="preserve"> kann sich beispielsweise verändern durch: </t>
    </r>
    <r>
      <rPr>
        <b/>
        <sz val="11"/>
        <color theme="1"/>
        <rFont val="Arial"/>
        <family val="2"/>
      </rPr>
      <t xml:space="preserve">
</t>
    </r>
    <r>
      <rPr>
        <sz val="11"/>
        <color theme="1"/>
        <rFont val="Arial"/>
        <family val="2"/>
      </rPr>
      <t/>
    </r>
  </si>
  <si>
    <t>Eine Weitergabe an Dritte ist nicht vorgesehen.</t>
  </si>
  <si>
    <t>Das entstandene Wissen wird Dritten aktiv weitergegeben (z.B. durch Internetauftritt, Veranstaltungen, Multiplikatoren, Fachartikel).</t>
  </si>
  <si>
    <t>Nein</t>
  </si>
  <si>
    <t>Ja</t>
  </si>
  <si>
    <t>2. Schutzgut Luft</t>
  </si>
  <si>
    <t xml:space="preserve">3. Energieerzeugung und Energie-verbrauch </t>
  </si>
  <si>
    <t>4. Schutzgut Boden</t>
  </si>
  <si>
    <t>5. Biodiversität und Ökosysteme</t>
  </si>
  <si>
    <t>-1 Punkt bis
-0,5 Punkte</t>
  </si>
  <si>
    <t>0,5 Punkte bis
1 Punkt</t>
  </si>
  <si>
    <t xml:space="preserve">B. Querschnittsziele Chancengleichheit und Nichtdiskriminierung sowie Gleichstellung von Männern und Frauen </t>
  </si>
  <si>
    <t>B.1 Chancengleichheit und Nichtdiskriminierung</t>
  </si>
  <si>
    <t>B.1.4</t>
  </si>
  <si>
    <t>B.1.5</t>
  </si>
  <si>
    <t>B.1.6</t>
  </si>
  <si>
    <t>Diversity Management</t>
  </si>
  <si>
    <t>Es wird folgende weitere Maßnahme zur Vermeidung von Diskriminierung ergriffen (bitte beschreiben Sie die Maßnahme unten)</t>
  </si>
  <si>
    <t>B.2 Gleichstellung von Männern und Frauen</t>
  </si>
  <si>
    <t>B.2.1 Es werden die gesetzlichen Anforderungen zur Gleichstellung (Gleichbehandlungsgrundsatz nach Art. 3 Grundgesetz, Allgemeines Gleichbehandlungsgesetz) erfüllt.</t>
  </si>
  <si>
    <t>B.2.5</t>
  </si>
  <si>
    <t>B.2.6</t>
  </si>
  <si>
    <t>B.2.7</t>
  </si>
  <si>
    <t>B.2.8</t>
  </si>
  <si>
    <t>B.2.9</t>
  </si>
  <si>
    <t>B.2.10</t>
  </si>
  <si>
    <t xml:space="preserve">Führungspositionen speziell für Frauen </t>
  </si>
  <si>
    <t>Frauenförderprogramme</t>
  </si>
  <si>
    <t>Arbeitsplätze speziell für Frauen</t>
  </si>
  <si>
    <t>Arbeitszeitregelung, die die Vereinbarkeit von Familie und Beruf erleichtert</t>
  </si>
  <si>
    <t>Datum</t>
  </si>
  <si>
    <t>Ausgabe 
erreichte Punkte</t>
  </si>
  <si>
    <t xml:space="preserve">Mögliche Punkte </t>
  </si>
  <si>
    <r>
      <t xml:space="preserve">Bitte geben Sie die Größe der versiegelten Fläche </t>
    </r>
    <r>
      <rPr>
        <u/>
        <sz val="11"/>
        <color theme="1"/>
        <rFont val="Arial"/>
        <family val="2"/>
      </rPr>
      <t>nach</t>
    </r>
    <r>
      <rPr>
        <sz val="11"/>
        <color theme="1"/>
        <rFont val="Arial"/>
        <family val="2"/>
      </rPr>
      <t xml:space="preserve"> Umsetzung Ihres Projekts an (m²)</t>
    </r>
  </si>
  <si>
    <t>Teil I – Projekteinordnung und Outputindikatoren</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</si>
  <si>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beistehenden 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</si>
  <si>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t>1.1 Wie wirkt sich Ihr Projekt auf die Abwassermenge in der Nutzungsphase aus?</t>
  </si>
  <si>
    <t>1.2 Wie wirkt sich Ihr Projekt auf die Abwasserbelastung in der Nutzungsphase aus?</t>
  </si>
  <si>
    <t>Wie wirkt sich Ihr Projekt auf die Flächeninanspruchnahme in der Investitionsphase aus?</t>
  </si>
  <si>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</si>
  <si>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</si>
  <si>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</si>
  <si>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</si>
  <si>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6.1 Inwiefern werden in der Investitionsphase Ihres Projekts ökologische Kriterien beim Materialein-satz berücksichtigt?</t>
  </si>
  <si>
    <t>6.2 In welcher Weise wirkt sich Ihr Projekt in der Nutzungsphase auf den Materialeinsatz aus?</t>
  </si>
  <si>
    <t xml:space="preserve">In der Nutzungsphase wird umweltbelastendes Material eingesetzt.  </t>
  </si>
  <si>
    <t xml:space="preserve">In der Nutzungsphase wird umweltfreundliches Material eingesetzt. </t>
  </si>
  <si>
    <t>Wie wirkt sich Ihr Projekt auf das Transportaufkommen von Gütern in der Nutzungsphase aus?</t>
  </si>
  <si>
    <t>Bitte kreuzen Sie nur ein Feld an.</t>
  </si>
  <si>
    <t xml:space="preserve">Der Fokus des Projekts widmet sich
umweltrelevanten The-men, wodurch umwelt-relevantes Wissen und/oder Erfahrungen aufgebaut werden.
</t>
  </si>
  <si>
    <r>
      <rPr>
        <b/>
        <sz val="11"/>
        <color theme="1"/>
        <rFont val="Arial"/>
        <family val="2"/>
      </rPr>
      <t>Ergänzende Informationen zu 8. Aufbau und Weitergabe umweltrelevanten Wissens</t>
    </r>
    <r>
      <rPr>
        <sz val="11"/>
        <color theme="1"/>
        <rFont val="Arial"/>
        <family val="2"/>
      </rPr>
      <t xml:space="preserve">
</t>
    </r>
    <r>
      <rPr>
        <u/>
        <sz val="11"/>
        <color theme="1"/>
        <rFont val="Arial"/>
        <family val="2"/>
      </rPr>
      <t>Umweltrelevantes Wissen</t>
    </r>
    <r>
      <rPr>
        <sz val="11"/>
        <color theme="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t>
    </r>
  </si>
  <si>
    <t>Die Beantwortung der Frage B.2.1 mit "Ja" ist Voraussetzung für die Förderung im EFRE-Programm.</t>
  </si>
  <si>
    <t>Weitere Angaben zum Querschnittsziel (freiwillige Maßnahmen, die zu einer positiven Bewertung in Bezug auf dieses Querschnittsziel führen):</t>
  </si>
  <si>
    <t>B.1.2</t>
  </si>
  <si>
    <t xml:space="preserve">Erläuterung: </t>
  </si>
  <si>
    <t>B.2.2</t>
  </si>
  <si>
    <t>B.2.4</t>
  </si>
  <si>
    <t>0 Punkte (1.)</t>
  </si>
  <si>
    <t>0 Punkte (2.)</t>
  </si>
  <si>
    <t>0 Punkte (3.)</t>
  </si>
  <si>
    <t>0 Punkte (4.)</t>
  </si>
  <si>
    <t>0,25 Punkte (5.)</t>
  </si>
  <si>
    <t>0,5 Punkte (6.)</t>
  </si>
  <si>
    <t>0 Punkte (7.)</t>
  </si>
  <si>
    <t>0,5 Punkte (8.)</t>
  </si>
  <si>
    <t>1 Punkt (9.)</t>
  </si>
  <si>
    <t>B.1.3</t>
  </si>
  <si>
    <t>B.2.3</t>
  </si>
  <si>
    <t xml:space="preserve">
</t>
  </si>
  <si>
    <r>
      <rPr>
        <b/>
        <sz val="11"/>
        <color theme="1"/>
        <rFont val="Arial"/>
        <family val="2"/>
      </rPr>
      <t xml:space="preserve">Projektbezeichnung
</t>
    </r>
    <r>
      <rPr>
        <sz val="11"/>
        <color theme="1"/>
        <rFont val="Arial"/>
        <family val="2"/>
      </rPr>
      <t>Bitte übernehmen Sie die Angaben zur Projektbezeichnung aus Ihrem Antrag auf Förderung.</t>
    </r>
  </si>
  <si>
    <r>
      <rPr>
        <b/>
        <sz val="11"/>
        <color theme="1"/>
        <rFont val="Arial"/>
        <family val="2"/>
      </rPr>
      <t>Ansprechpartner</t>
    </r>
    <r>
      <rPr>
        <sz val="11"/>
        <color theme="1"/>
        <rFont val="Arial"/>
        <family val="2"/>
      </rPr>
      <t xml:space="preserve">
Bitte nennen Sie einen Ansprechpartner für evtl. Rückfragen der bearbeitenden Stelle. Bitte übernehmen Sie die Angaben zum Ansprechpartner aus Ihrem Antrag auf Förderung. </t>
    </r>
  </si>
  <si>
    <t>Zu den Voraussetzungen einer Förderung von Projekten im EFRE-Programm gehört, dass sie die Erreichung der Ziele
- Nachhaltige Entwicklung, 
- Chancengleichheit und Nichtdiskriminierung sowie 
- Gleichstellung von Männern und Frauen 
unterstützen. Diese Ziele werden daher als Querschnittsziele bezeichnet.</t>
  </si>
  <si>
    <t xml:space="preserve">       – Die zusätzlich versiegelte Fläche ist größer oder gleich 1.000 m²
       – Die zusätzlich versiegelte Fläche ist kleiner als 1.000 m²</t>
  </si>
  <si>
    <t>Das entstandene Wissen wird an Dritte auf Nachfrage weitergegeben</t>
  </si>
  <si>
    <t xml:space="preserve">       – Die entsiegelte Fläche ist kleiner als 1.000 m²
       – Die entsiegelte Fläche ist größer oder gleich 1.000 m²</t>
  </si>
  <si>
    <t>oder</t>
  </si>
  <si>
    <t>B) Inwieweit wird in der Investitionsphase Ihres Projekts Kapazität zur Erzeugung erneuerbarer Energie aufgebaut?</t>
  </si>
  <si>
    <t>A) Inwieweit wird der Energiebedarf Ihre Projekts in der Nutzungsphase durch erneuerbare Energie gedeckt?</t>
  </si>
  <si>
    <r>
      <t xml:space="preserve">5.1 Bitte wählen Sie aus den beiden Fragestellungen A und B die zu Ihrem Projekt passende und kreuzen Sie </t>
    </r>
    <r>
      <rPr>
        <b/>
        <u/>
        <sz val="11"/>
        <color theme="1"/>
        <rFont val="Arial"/>
        <family val="2"/>
      </rPr>
      <t>eine</t>
    </r>
    <r>
      <rPr>
        <b/>
        <sz val="11"/>
        <color theme="1"/>
        <rFont val="Arial"/>
        <family val="2"/>
      </rPr>
      <t xml:space="preserve"> der zutreffenden Aussagen unter A </t>
    </r>
    <r>
      <rPr>
        <b/>
        <u/>
        <sz val="11"/>
        <color theme="1"/>
        <rFont val="Arial"/>
        <family val="2"/>
      </rPr>
      <t>oder</t>
    </r>
    <r>
      <rPr>
        <b/>
        <sz val="11"/>
        <color theme="1"/>
        <rFont val="Arial"/>
        <family val="2"/>
      </rPr>
      <t xml:space="preserve"> unter B an.</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</si>
  <si>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</si>
  <si>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</si>
  <si>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</si>
  <si>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 xml:space="preserve">B.1.1 Es werden die gesetzlichen Anforderungen zur Chancengleichheit und Nichtdiskriminierung (Gleichbehandlungsgrundsatz nach Art. 3 Grundgesetz, Allgemeines Gleichbehandlungsgesetz (AGG) erfüllt. </t>
  </si>
  <si>
    <t>In der Investitionsphase spielen ökologische Kriterien keine besondere Rolle.</t>
  </si>
  <si>
    <t>In der Investitionsphase werden ökologische Kriterien explizit berücksichtigt, z.B. durch umweltfreundlichen Materialeinsatz.</t>
  </si>
  <si>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</si>
  <si>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</si>
  <si>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r>
      <rPr>
        <b/>
        <sz val="11"/>
        <color theme="1"/>
        <rFont val="Arial"/>
        <family val="2"/>
      </rPr>
      <t>Ergänzende Informationen:</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</si>
  <si>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Sonstige innerorganisatorische Maßnahmen (bitte beschreiben Sie die Maßnahme unten)</t>
  </si>
  <si>
    <t>Spezielle Einrichtungen, die die Vereinbarkeit von Familie und Beruf erleichtern, z.B. Kinderbetreuungseinrichtungen oder Eltern-Kind-Arbeitszimmer.</t>
  </si>
  <si>
    <r>
      <rPr>
        <b/>
        <sz val="11"/>
        <color theme="1"/>
        <rFont val="Arial"/>
        <family val="2"/>
      </rPr>
      <t xml:space="preserve">Antragsteller
</t>
    </r>
    <r>
      <rPr>
        <sz val="11"/>
        <color theme="1"/>
        <rFont val="Arial"/>
        <family val="2"/>
      </rPr>
      <t xml:space="preserve">Bitte übernehmen Sie die Angaben zum Antragsteller aus Ihrem Antrag auf Förderung.
</t>
    </r>
  </si>
  <si>
    <t>Durch Ihr Projekt erhöht sich die Abwassermenge im Verhältnis zum Output.</t>
  </si>
  <si>
    <t>Ihr Projekt hat keine Auswirkungen auf die Abwassermenge.</t>
  </si>
  <si>
    <t>Durch Ihr Projekt verringert sich die Abwassermenge im Verhältnis zum Output, in absoluten Werten steigt sie an.</t>
  </si>
  <si>
    <t>Durch Ihr Projekt verringert sich die Abwassermenge in absoluten Werten.</t>
  </si>
  <si>
    <t>Durch Ihr Projekt erhöht sich die stoffliche Belastung des Abwassers im Verhältnis zum Output.</t>
  </si>
  <si>
    <t>Ihr Projekt hat keine Auswirkungen auf die Abwasserbelastung.</t>
  </si>
  <si>
    <t>Durch Ihr Projekt verringert sich die stoffliche Belastung des Abwassers im Verhältnis zum Output, in absoluten Werten steigt sie an.</t>
  </si>
  <si>
    <t>Durch Ihr Projekt verringert sich die stoffliche Belastung des Abwassers in absoluten Werten.</t>
  </si>
  <si>
    <t>Durch Ihr Projekt erhöhen sich die Emissionen von Luftschadstoffen / Lärm im Verhältnis zum Output.</t>
  </si>
  <si>
    <t>Ihr Projekt hat keine Auswirkungen auf die Emissionen von Luftschadstoffen / Lärm.</t>
  </si>
  <si>
    <t>Durch Ihr Projekt verringern sich die Emission von Luftschadstoffen / Lärm im Verhältnis zum Output, in absoluten Werten steigen sie an.</t>
  </si>
  <si>
    <t>Durch Ihr Projekt verringern sich die Emissionen von Luftschadstoffen / Lärm in absoluten Werten.</t>
  </si>
  <si>
    <t>Ihr Projekt hat keine Auswirkungen auf geschützte Gebiete und/oder die Tier- und Pflanzenwelt.</t>
  </si>
  <si>
    <t>Ihr Projekt wirkt sich positiv auf geschützte Gebiete und/oder die Tier- und Pflanzenwelt aus.</t>
  </si>
  <si>
    <t>Durch Ihr Projekt werden keine Kapazitäten zur Energieerzeugung aufgebaut oder Kapazitäten zur Erzeugung erneuerbarer Energie werden nur im Rahmen des gesetzlich geforderten Maßes aufgebaut.</t>
  </si>
  <si>
    <t>Durch Ihr Projekt wird mehr Energie im Verhältnis zum Output verbraucht (geringere Energieeffizienz).</t>
  </si>
  <si>
    <t>Ihr Projekt hat keine Auswirkungen auf den Energieverbrauch.</t>
  </si>
  <si>
    <t>Durch Ihr Projekt wird weniger Energie im Verhältnis zum Output verbraucht (erhöhte Energieeffizienz), in absoluten Werten steigt der Verbrauch an.</t>
  </si>
  <si>
    <t>Durch Ihr Projekt verringert sich der Energieverbrauch in absoluten Werten.</t>
  </si>
  <si>
    <t>Durch Ihr Projekt erhöht sich der Materialverbrauch im Verhältnis zum Output.</t>
  </si>
  <si>
    <t>Ihr Projekt führt nicht zu Veränderung des Materialverbrauchs im Verhältnis zum Output.</t>
  </si>
  <si>
    <t>Durch Ihr Projekt verringert sich der Materialverbrauch im Verhältnis zum Output, in absoluten Werten steigt er an.</t>
  </si>
  <si>
    <t>Durch Ihr Projekt verringert sich der Materialverbrauch in absoluten Werten.</t>
  </si>
  <si>
    <t>Ihr Projekt nimmt keinen Einfluss auf die Art des eingesetzten Materials (d.h. es wird kein Material eingesetzt oder die Art des eingesetzten Materials ändert sich nicht).</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</si>
  <si>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</si>
  <si>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</si>
  <si>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</si>
  <si>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</si>
  <si>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Durch Ihr Projekt werden kein Wissen und/oder keine Erfahrungen mit Umweltrelevanz aufgebaut.</t>
  </si>
  <si>
    <t>Durch Ihr Projekt werden als Nebeneffekt auch umweltrelevantes Wissen und/oder Erfahrungen aufgebaut.</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</si>
  <si>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</si>
  <si>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</si>
  <si>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</si>
  <si>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</si>
  <si>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Zur Deckung des Energiebedarfs Ihres Projekts werden Erneuerbare Energien über das gesetzlich geforderte Maß hinaus eingesetzt.</t>
  </si>
  <si>
    <t>Kapazitäten zur Erzeugung erneuerbarer Energie werden über das gesetzlich geforderte Maß hinaus aufgebaut.</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</si>
  <si>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</si>
  <si>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Bei der Umsetzung des Projekts und, soweit zutreffend, in der Nutzungsphase können über die gesetzlichen Anforderungen hinaus weitere konkrete Maßnahmen zur Förderung von Chancengleichheit und Vermeidung von Diskriminierung ergriffen werden, für die unten Beispiele angeführt sind.
Bitte kreuzen Sie Zutreffendes an und/oder beschreiben Sie eine weitere auf Ihr Projekt zutreffende Maßnahme. 
Bitte erläutern Sie jeweils Ihre Angaben, da diese ohne Erläuterung nicht berücksichtigt werden können.</t>
  </si>
  <si>
    <t>Die Beantwortung der Frage B.1.1 mit "Ja" ist Voraussetzung für die Förderung im EFRE-Programm.</t>
  </si>
  <si>
    <t>Werden in der Nutzungsphase Ihres Projekts die Prinzipien einer umweltfreundlichen Beschaffung umfassend eingehalten?</t>
  </si>
  <si>
    <t xml:space="preserve">Bei der Umsetzung Ihres Projekts und, soweit zutreffend, in der Nutzungsphase können über die gesetzlichen Anforderungen hinaus konkrete Maßnahmen zur Gleichstellung von Männern und Frauen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</si>
  <si>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Erreichte Punkte neg.</t>
  </si>
  <si>
    <t>Erreichte Punkte pos.</t>
  </si>
  <si>
    <t>Ausgabe für 0 Punkte ("x" oder leer)</t>
  </si>
  <si>
    <t>Auszublendender Zellbereich</t>
  </si>
  <si>
    <t>Maßnahme des EFRE-Programms</t>
  </si>
  <si>
    <t>Code für Maßnahme</t>
  </si>
  <si>
    <t>A9</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</si>
  <si>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</si>
  <si>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</si>
  <si>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</si>
  <si>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</si>
  <si>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</si>
  <si>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</si>
  <si>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</si>
  <si>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</si>
  <si>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</si>
  <si>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</si>
  <si>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</si>
  <si>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</si>
  <si>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</si>
  <si>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</si>
  <si>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</si>
  <si>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</si>
  <si>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</si>
  <si>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</si>
  <si>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</si>
  <si>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</si>
  <si>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</si>
  <si>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</si>
  <si>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Veränderung des Transportaufkommens von Gütern in der Nutzungsphase</t>
  </si>
  <si>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</si>
  <si>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</si>
  <si>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</si>
  <si>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</si>
  <si>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</si>
  <si>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</si>
  <si>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</si>
  <si>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</si>
  <si>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</si>
  <si>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</si>
  <si>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</si>
  <si>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</si>
  <si>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</si>
  <si>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Anm.: Eingabe der Formel muss mit Strg+Umsch+Eingabe abgeschlossen werden (Matrixformel).</t>
  </si>
  <si>
    <t xml:space="preserve">Bewertungsergebnis </t>
  </si>
  <si>
    <t>Frage Nr.</t>
  </si>
  <si>
    <t>Thema</t>
  </si>
  <si>
    <t xml:space="preserve">B.1.1 </t>
  </si>
  <si>
    <t>Gesetzliche Anforderungen an das Querschnittsziel werden erfüllt</t>
  </si>
  <si>
    <t>Weitere Angaben zum Querschnittsziel (freiwillige Maßnahmen)</t>
  </si>
  <si>
    <t>Sonstige innerorganisatorische Maßnahmen</t>
  </si>
  <si>
    <t>Weitere Maßnahme zur Vermeidung von Diskriminierung</t>
  </si>
  <si>
    <t>Anzahl positiver Angaben</t>
  </si>
  <si>
    <t>Bewertungsergebnis</t>
  </si>
  <si>
    <t xml:space="preserve">B.2.1 </t>
  </si>
  <si>
    <t>Führungspositionen speziell für Frauen</t>
  </si>
  <si>
    <t>Ergreifen weiterer Maßnahmen zur Vermeidung von Diskriminierung</t>
  </si>
  <si>
    <t>Vermerk der bearbeitenden Stelle</t>
  </si>
  <si>
    <t>Die oben ausgewiesenen Angaben und Bewertungen Ihres Projekts in den Querschnittszielen und die Förderfähigkeit Ihres Projekts im EFRE-Programm 2014-2020 werden hiermit bestätigt.</t>
  </si>
  <si>
    <t>Anmerkungen:</t>
  </si>
  <si>
    <t>Unterschrift / Handzeichen</t>
  </si>
  <si>
    <t xml:space="preserve">Maßnahmen des EFRE-Programms 2014-2020 und Gewichtungsfaktoren direkter und indirekter Umweltwirkungen  </t>
  </si>
  <si>
    <t>Nr</t>
  </si>
  <si>
    <t>Maßnahme Text</t>
  </si>
  <si>
    <t>Gewichtung direkte Effekte</t>
  </si>
  <si>
    <t>Gewichtung indirekte Effekte</t>
  </si>
  <si>
    <t>Faktor Verhältnis</t>
  </si>
  <si>
    <t>A1</t>
  </si>
  <si>
    <t>40:60</t>
  </si>
  <si>
    <t>A2</t>
  </si>
  <si>
    <t>A3</t>
  </si>
  <si>
    <t>60:40</t>
  </si>
  <si>
    <t>A4</t>
  </si>
  <si>
    <t>Clusterförderung</t>
  </si>
  <si>
    <t>0:100</t>
  </si>
  <si>
    <t>A5</t>
  </si>
  <si>
    <t>Förderung von Intermediären des Technologietransfers</t>
  </si>
  <si>
    <t>A6</t>
  </si>
  <si>
    <t>Verbundforschung / Angewandte Forschung</t>
  </si>
  <si>
    <t>A7</t>
  </si>
  <si>
    <t>Pilotierung von Verfahren und Anlagen zur Rückgewinnung von Phosphor (aus Abwässern)</t>
  </si>
  <si>
    <t>A8</t>
  </si>
  <si>
    <t>Startup-Accelleratoren</t>
  </si>
  <si>
    <t xml:space="preserve">Innovation in Unternehmen </t>
  </si>
  <si>
    <t>B1</t>
  </si>
  <si>
    <t xml:space="preserve">Aufbau regionaler Kompetenzstellen „Netzwerk Energieeffizienz" und deren Vernetzung </t>
  </si>
  <si>
    <t>B2</t>
  </si>
  <si>
    <t>Investitionen zum Klimaschutz in Kommunen</t>
  </si>
  <si>
    <t>B3</t>
  </si>
  <si>
    <t xml:space="preserve">Bewusstseinsbildung und Bürgerbeteiligung </t>
  </si>
  <si>
    <t xml:space="preserve">Anm.: Maßnahmencode ist aus Formular einzulesen, als Grundlage für die Ermittlung der Gewichtungsfaktoren für direkte/indirekte Umweltwirkungen </t>
  </si>
  <si>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</si>
  <si>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</si>
  <si>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Sie haben mit Ihrem Projekt vor der Antragstellung an einem Vorabverfahren, z.B. einem Wettbewerb (wie RegioWIN) teilgenommen. Dabei haben Sie Stellen, die für Nichtdiskriminierung zuständig sind, einbezogen.</t>
  </si>
  <si>
    <t>Sie haben mit Ihrem Projekt an einem Vorabverfahren, z.B. einem Wettbewerb (wie RegioWIN) teilgenommen. Dabei haben Sie Stellen, die für Gleichstellung zuständig sind, einbezogen.</t>
  </si>
  <si>
    <t>Es wird folgende weitere Maßnahme zur Gleichstellung von Männern und Frauen ergriffen (bitte beschreiben Sie die Maßnahme unten).</t>
  </si>
  <si>
    <t>– Durch Ihr Projekt ändert sich die Größe der versiegelten Fläche (ggf. in der Bilanz) nicht.</t>
  </si>
  <si>
    <t>Durch Ihr Projekt entsteht kein zusätzlicher Energiebedarf oder
zur Deckung des Energiebedarfs Ihres Projekts werden Erneuerbare Energien nur im Rahmen des gesetzlich geforderten Maßes eingesetzt.</t>
  </si>
  <si>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</si>
  <si>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rFont val="Arial"/>
        <family val="2"/>
      </rPr>
      <t xml:space="preserve">Nachhaltiges Bauen e.V., </t>
    </r>
    <r>
      <rPr>
        <u/>
        <sz val="11"/>
        <color theme="10"/>
        <rFont val="Arial"/>
        <family val="2"/>
      </rPr>
      <t>http://www.dgnb-system.de/de/system/kriterien/</t>
    </r>
    <r>
      <rPr>
        <sz val="11"/>
        <rFont val="Arial"/>
        <family val="2"/>
      </rPr>
      <t>)</t>
    </r>
  </si>
  <si>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</si>
  <si>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r>
      <rPr>
        <b/>
        <sz val="11"/>
        <rFont val="Arial"/>
        <family val="2"/>
      </rPr>
      <t>Ergänzende Informationen zu 9.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</si>
  <si>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</si>
  <si>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</si>
  <si>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</si>
  <si>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</si>
  <si>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</si>
  <si>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r>
      <t xml:space="preserve">Hinweis: </t>
    </r>
    <r>
      <rPr>
        <sz val="10"/>
        <color theme="1"/>
        <rFont val="Arial"/>
        <family val="2"/>
      </rPr>
      <t>Die Beantwortung der Frage mit "Ja" ist Voraussetzung für die Förderung im EFRE-Programm.</t>
    </r>
  </si>
  <si>
    <t>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</si>
  <si>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</si>
  <si>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r>
      <rPr>
        <b/>
        <sz val="11"/>
        <color theme="1"/>
        <rFont val="Arial"/>
        <family val="2"/>
      </rPr>
      <t>Bewertungsgegenstand</t>
    </r>
    <r>
      <rPr>
        <sz val="11"/>
        <color theme="1"/>
        <rFont val="Arial"/>
        <family val="2"/>
      </rPr>
      <t xml:space="preserve">
- Direkte Umweltwirkungen
Bitte beziehen Sie Ihre Antworten bei den </t>
    </r>
    <r>
      <rPr>
        <u/>
        <sz val="11"/>
        <color theme="1"/>
        <rFont val="Arial"/>
        <family val="2"/>
      </rPr>
      <t>Fragen 1 bis 6</t>
    </r>
    <r>
      <rPr>
        <sz val="11"/>
        <color theme="1"/>
        <rFont val="Arial"/>
        <family val="2"/>
      </rPr>
      <t xml:space="preserve"> auf die </t>
    </r>
    <r>
      <rPr>
        <u/>
        <sz val="11"/>
        <color theme="1"/>
        <rFont val="Arial"/>
        <family val="2"/>
      </rPr>
      <t>direkten</t>
    </r>
    <r>
      <rPr>
        <sz val="11"/>
        <color theme="1"/>
        <rFont val="Arial"/>
        <family val="2"/>
      </rPr>
      <t xml:space="preserve"> Umweltwirkungen, die durch die Sachinvestitionen Ihres Projekts vor Ort entstehen, z.B. Wirkungen durch den Bau und Betrieb eines Gebäudes oder die Beschaffung und den Betrieb von Anlagen. Die Fragen sind differenziert nach der Investitionsphase und nach der Nutzungsphase Ihres Projekts gestellt. 
Als </t>
    </r>
    <r>
      <rPr>
        <b/>
        <sz val="11"/>
        <color theme="1"/>
        <rFont val="Arial"/>
        <family val="2"/>
      </rPr>
      <t>Investitionsphase</t>
    </r>
    <r>
      <rPr>
        <sz val="11"/>
        <color theme="1"/>
        <rFont val="Arial"/>
        <family val="2"/>
      </rPr>
      <t xml:space="preserve"> werden die Errichtung von Gebäuden und/oder die Beschaffung von Anlagen etc. bezeichnet.
Als </t>
    </r>
    <r>
      <rPr>
        <b/>
        <sz val="11"/>
        <color theme="1"/>
        <rFont val="Arial"/>
        <family val="2"/>
      </rPr>
      <t>Nutzungsphase</t>
    </r>
    <r>
      <rPr>
        <sz val="11"/>
        <color theme="1"/>
        <rFont val="Arial"/>
        <family val="2"/>
      </rPr>
      <t xml:space="preserve"> werden der Betrieb und die Nutzung der geförderten Gebäude/Anlagen etc. bezeichnet.
- Indirekte Umweltwirkungen
Bitte beziehen Sie Ihre Antworten bei den </t>
    </r>
    <r>
      <rPr>
        <u/>
        <sz val="11"/>
        <color theme="1"/>
        <rFont val="Arial"/>
        <family val="2"/>
      </rPr>
      <t>Fragen 7 bis 11</t>
    </r>
    <r>
      <rPr>
        <sz val="11"/>
        <color theme="1"/>
        <rFont val="Arial"/>
        <family val="2"/>
      </rPr>
      <t xml:space="preserve">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 Dabei kann es sich z. B. um Umweltwirkungen handeln, die in Folge der Anwendung von Produkten, Dienstleistungen oder Prozessen entstehen, die durch Ihr Projekt entwickelt oder zu denen in Ihrem Projekt Wissen erarbeitet bzw. weitergegeben wird.</t>
    </r>
  </si>
  <si>
    <t>Wird durch Ihr Projekt die Schaffung von Produkten, Prozessen oder Dienstleistungen mit Umweltwirkungen angestoßen und welchen Stellenwert hat dies für die Ziele Ihres Projekts?</t>
  </si>
  <si>
    <r>
      <rPr>
        <b/>
        <sz val="11"/>
        <color theme="1"/>
        <rFont val="Arial"/>
        <family val="2"/>
      </rPr>
      <t>Ergänzende Informationen zu 10. Umweltwirkungen von angestoßenen Investitionen und von angestoßenem Konsum</t>
    </r>
    <r>
      <rPr>
        <sz val="11"/>
        <color theme="1"/>
        <rFont val="Arial"/>
        <family val="2"/>
      </rPr>
      <t xml:space="preserve">
Bei dieser Frage wird bewertet, ob Ihr Projekt Investitionen und/oder Konsum Dritter (z.B. Konsumenten, Kunden geförderter Unternehmen etc.) mit Umweltwirkungen anstößt und wenn ja, welchen Stellenwert dies für die Zielsetzungen Ihres Projekts hat.
Investitionen (z.B. in Anlagen) und Konsum (z.B. von Produkten) können angestoßen werden, indem im Rahmen Ihres Projekts Produkte, Prozesse oder Dienstleistungen entwickelt oder hergestellt werden oder wenn Ihr Projekt für deren (zukünftige) Entwicklung oder Herstellung wesentliche Voraussetzungen schafft (z.B. durch Erarbeitung von Wissen, etwa bei Forschungsprojekten).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t>
    </r>
    <r>
      <rPr>
        <u/>
        <sz val="11"/>
        <color theme="1"/>
        <rFont val="Arial"/>
        <family val="2"/>
      </rPr>
      <t>umweltfreundlich</t>
    </r>
    <r>
      <rPr>
        <sz val="11"/>
        <color theme="1"/>
        <rFont val="Arial"/>
        <family val="2"/>
      </rPr>
      <t xml:space="preserve">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ressourceneffizienterer Herstellung, verringerten Emissionswerten etc.</t>
    </r>
  </si>
  <si>
    <t xml:space="preserve">10. </t>
  </si>
  <si>
    <t>Umweltwirkungen von angestoßenen Investitionen und von angestoßenem Konsum</t>
  </si>
  <si>
    <t xml:space="preserve">9. </t>
  </si>
  <si>
    <t>7.</t>
  </si>
  <si>
    <t>Veränderungen des Transportaufkommens</t>
  </si>
  <si>
    <t>8.</t>
  </si>
  <si>
    <t>6.</t>
  </si>
  <si>
    <t xml:space="preserve">5. </t>
  </si>
  <si>
    <t xml:space="preserve">4. </t>
  </si>
  <si>
    <t xml:space="preserve">3. </t>
  </si>
  <si>
    <t xml:space="preserve">2. </t>
  </si>
  <si>
    <t>Flächeninanspruchnahme</t>
  </si>
  <si>
    <t xml:space="preserve">1. </t>
  </si>
  <si>
    <t>Schutzgut Wasser</t>
  </si>
  <si>
    <t xml:space="preserve">Anstoßen der Schaffung von Produkten, Prozessen oder Dienstleistungen mit Umweltwirkungen </t>
  </si>
  <si>
    <r>
      <t xml:space="preserve">Als </t>
    </r>
    <r>
      <rPr>
        <u/>
        <sz val="11"/>
        <color theme="1"/>
        <rFont val="Arial"/>
        <family val="2"/>
      </rPr>
      <t>umweltbelastend</t>
    </r>
    <r>
      <rPr>
        <sz val="11"/>
        <color theme="1"/>
        <rFont val="Arial"/>
        <family val="2"/>
      </rPr>
      <t xml:space="preserve"> bewertet werden Produkte, Prozesse oder Dienstleistungen, die bei Betrachtung des einzelnen Produkts, Prozesses oder der Dienstleistung zu einer Erhöhung der Umweltbelastung führen.
Beispiele sind Produkte mit verkürzter Lebensdauer, verringerter Recyclingfähigkeit und/oder Reparaturfreundlichkeit oder für deren Herstellung umweltbelastende Materialien eingesetzt werden.</t>
    </r>
  </si>
  <si>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</si>
  <si>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r>
      <t>Schutzgut Luft (ohne CO</t>
    </r>
    <r>
      <rPr>
        <b/>
        <vertAlign val="subscript"/>
        <sz val="11"/>
        <color theme="1"/>
        <rFont val="Arial"/>
        <family val="2"/>
      </rPr>
      <t>2</t>
    </r>
    <r>
      <rPr>
        <b/>
        <sz val="11"/>
        <color theme="1"/>
        <rFont val="Arial"/>
        <family val="2"/>
      </rPr>
      <t>)</t>
    </r>
  </si>
  <si>
    <t>A. Bewertung Ihres Projekts im Querschnittsziel Nachhaltige Entwicklung</t>
  </si>
  <si>
    <t>B.1 Bewertung Ihres Projekts im Querschnittsziel Chancengleichheit und Nichtdiskriminierung</t>
  </si>
  <si>
    <t>B.2 Bewertung Ihres Projekts im Querschnittsziel Gleichstellung von Männern und Frauen</t>
  </si>
  <si>
    <t>Bewertungsergebnis Ihres Projekts im Querschnittsziel Chancengleichheit und Nichtdiskriminierung</t>
  </si>
  <si>
    <t>Bewertungsergebnis Ihres Projekts im Querschnittsziel Nachhaltige Entwicklung</t>
  </si>
  <si>
    <t>Bewertungsergebnis Ihres Projekts im Querschnittsziel Gleichstellung von Männern und Frauen</t>
  </si>
  <si>
    <t>11. Indirekte Wirkungen auf Schutzgüter</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</si>
  <si>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</si>
  <si>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</si>
  <si>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</si>
  <si>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</si>
  <si>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r>
      <rPr>
        <b/>
        <sz val="11"/>
        <color theme="1"/>
        <rFont val="Arial"/>
        <family val="2"/>
      </rPr>
      <t>Ergänzende Informationen zu 11.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</si>
  <si>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</si>
  <si>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</si>
  <si>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</si>
  <si>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</si>
  <si>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</si>
  <si>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Bewertung der Förderfähigkeit Ihres Projekts in Bezug auf die Querschnittsziele:</t>
  </si>
  <si>
    <t>C. Zusammenfassung der Bewertungsergebnisse Ihres Projekts in den Querschnittszielen des EFRE-Programms</t>
  </si>
  <si>
    <t xml:space="preserve">Zu A.: Querschnittsziel Nachhaltige Entwicklung </t>
  </si>
  <si>
    <t>Zu B.1: Querschnittsziel Chancengleichheit und Nichtdiskriminierung</t>
  </si>
  <si>
    <t>Zu B.2: Querschnittsziel Gleichstellung von Männern und Frauen</t>
  </si>
  <si>
    <t>Spezielle Einrichtungen, die die Vereinbarkeit von Familie und Beruf erleichtern</t>
  </si>
  <si>
    <t>Ausgabe f. Ausw. Datei</t>
  </si>
  <si>
    <t>Li.: Erreichte Punkte</t>
  </si>
  <si>
    <t>Li.: Antwort Nr.</t>
  </si>
  <si>
    <t>Schwellenwerte</t>
  </si>
  <si>
    <t>Li.: Err. Punkte</t>
  </si>
  <si>
    <t>Li.: Flächengröße</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</si>
  <si>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</si>
  <si>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</si>
  <si>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</si>
  <si>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</si>
  <si>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Ausgabe der angekreutzten Beispiele wird nicht übernommen in Auswertungsdatei / Reporting</t>
  </si>
  <si>
    <t xml:space="preserve"> Punkt bei "ja" wird nur ausgegeben, wenn mindestens eines der unten angeführten Beispiele aktiviert ist</t>
  </si>
  <si>
    <t>Li.: Hilfsformel für Warnhinweis zu Frage 9. Ausgabe = 0, wenn alle Bspe. Leer (Falsch), Ausgabe = 1, wenn mind. eines angekreuzt (Wahr)</t>
  </si>
  <si>
    <t xml:space="preserve">Erläuterung zu Teil I des Formulars: </t>
  </si>
  <si>
    <r>
      <t>Die Erreichung der Spezifischen Ziele des EFRE-Programms</t>
    </r>
    <r>
      <rPr>
        <b/>
        <vertAlign val="superscript"/>
        <sz val="11"/>
        <color theme="1"/>
        <rFont val="Arial"/>
        <family val="2"/>
      </rPr>
      <t>1</t>
    </r>
    <r>
      <rPr>
        <b/>
        <sz val="11"/>
        <color theme="1"/>
        <rFont val="Arial"/>
        <family val="2"/>
      </rPr>
      <t xml:space="preserve"> wird anhand seiner Beiträge zu den Spezialisierungsfeldern des Landes und anhand sogenannter Outputindikatoren gemessen, zu denen jedes Projekt seinen Beitrag leistet. Outputindikatoren sind Messgrößen, mit denen bestimmte Leistungen der Förderung erfasst werden (vgl. nachfolgende Definitionen zu den einzelnen Outputindikatoren).
Darüber hinaus wird für statistische Zwecke die Zuordnung Ihres Projekts zu einem Wirtschaftszweig erhoben. </t>
    </r>
  </si>
  <si>
    <t>Bei der Beteiligung von Männern und Frauen an der Vorbereitung Ihres Projekts werden die unterschiedlichen Lebens- und Arbeitssituationen von Männern und Frauen berücksichtigt.</t>
  </si>
  <si>
    <t>Die Beteiligung Dritter während der Projektumsetzung ist mit Bestandteil Ihres Projekts (z.B. Bürgerbeteiligung, Ansprache von Unternehmen). Hierbei werden die unterschiedlichen Lebens- und Arbeitssituationen von Männern und Frauen berücksichtigt.</t>
  </si>
  <si>
    <t>Innovationsinfrastrukturen</t>
  </si>
  <si>
    <t xml:space="preserve">Die direkten Umweltwirkungen werden gegenüber den indirekten bei unterschiedlichen Förderungen mit spezifischen Faktoren gewichtet:
</t>
  </si>
  <si>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t>
    </r>
  </si>
  <si>
    <r>
      <t xml:space="preserve">Ihr Projekt muss in den Querschnittszielen Chancengleichheit und Nichtdiskriminierung sowie Gleichstellung von Männern und Frauen mit neutral oder positiv bewertet werden, um im EFRE-Programm gefördert werden zu können.
</t>
    </r>
    <r>
      <rPr>
        <b/>
        <u/>
        <sz val="11"/>
        <color theme="1"/>
        <rFont val="Arial"/>
        <family val="2"/>
      </rPr>
      <t>Eine Bewertung mit neutral wird nur dann erreicht, wenn die gesetzlichen Anforderungen im Bereich dieser Querschnittsziele erfüllt werden. Dies wird anhand der Fragen B.1.1 und B.2.1 ermittelt.</t>
    </r>
    <r>
      <rPr>
        <b/>
        <sz val="11"/>
        <color theme="1"/>
        <rFont val="Arial"/>
        <family val="2"/>
      </rPr>
      <t xml:space="preserve">
Darüber hinaus können freiwillig weitere Maßnahmen in Bezug auf diese Querschnittsziele umgesetzt werden. Für eine positive Bewertung können Sie bei den weiteren Fragen diese Maßnahmen bezeichnen. Mit diesen Angaben können Sie aufzeigen, dass über die Erfüllung gesetzlicher Anforderungen hinaus weitere Maßnahmen zur Verfolgung der o.g. Querschnittsziele ergriffen werden.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t>
    </r>
  </si>
  <si>
    <t>Inwieweit können durch Ihr Projekt Wissen und/oder Erfahrungen mit Umweltrelevanz aufgebaut werden?</t>
  </si>
  <si>
    <t>Inwieweit geben Sie das umweltrelevante Wissen, welches durch Ihr Projekt entsteht, an Dritte weiter?</t>
  </si>
  <si>
    <t>Grau hinterlegt: Ausgabe für Auswertungsdatei. Diese Felder sind mit Feldnamen versehen. Die Liste der Feldnamen befindet sich in einem ausgeblendeten Tabellenblatt in der Auswertungsdatei für die L-Bank.</t>
  </si>
  <si>
    <t>Ausgabe:Verkettung SG-Nr.</t>
  </si>
  <si>
    <t>Negativ berührte Schutzgüter</t>
  </si>
  <si>
    <t>Positiv berührte Schutzgüter</t>
  </si>
  <si>
    <t>Aufbereitung für Auswertungsdatei</t>
  </si>
  <si>
    <t>Zusammenfassung und Bewertung der Angaben zu den Querschnittszielen
gemäß Antrag auf Förderung</t>
  </si>
  <si>
    <r>
      <t xml:space="preserve">Mit der vorliegenden Auswertungsdatei kann eine unverbindliche Bewertung Ihres Projekts in den Querschnittszielen des EFRE-Programms ermittelt werden. 
Diese Auswertungsdatei ist </t>
    </r>
    <r>
      <rPr>
        <b/>
        <u/>
        <sz val="10"/>
        <color theme="1"/>
        <rFont val="Arial"/>
        <family val="2"/>
      </rPr>
      <t>kein</t>
    </r>
    <r>
      <rPr>
        <b/>
        <sz val="10"/>
        <color theme="1"/>
        <rFont val="Arial"/>
        <family val="2"/>
      </rPr>
      <t xml:space="preserve"> verpflichtender Bestandteil der Antragsunterlagen.
Das Bewertungsergebnis wird auf der Grundlage Ihrer Angaben in Teil II des Formulars "Geplante Zielbeiträge beim Antrag auf Förderung" ermittelt. 
Wenn Sie das Formular elektronisch in der Excel-Datei ausgefüllt haben, erfolgt die Ermittlung des Bewertungsergebnisses automatisiert durch Übernahme Ihrer Angaben in den Spalten 4 und 5.
Wenn Sie das Formular ausschließlich in Papierform ausgefüllt haben, können Sie zur Ermittlung des Bewertungsergebnisses die bei den (Teil-)Fragen erreichten Punkte (s. Formular) von Hand in die blauen Felder in Spalte 5 eingeben.
Die endgültigen Bewertungsergebnisse stehen in jedem Fall erst nach Prüfung Ihrer Angaben durch die bearbeitende Stelle fest und können ggf. von dem in diesem Dokument ausgegebenen Ergebnis abweichen.
Die Bewertung Ihrer Angaben in Teil I des Formulars Zielbeiträge wird von den zuständigen Verwaltungsstellen aus fachlicher Sicht unabhängig von dieser Auswertungsdatei vorgenommen.</t>
    </r>
  </si>
  <si>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Das Bewertungsergebnis wird auf der Grundlage Ihrer Angaben in Teil II des Formulars "Geplante Zielbeiträge beim Antrag auf Förderung" ermittelt.</t>
    </r>
  </si>
  <si>
    <r>
      <t xml:space="preserve">1. Bei elektronisch in Excel ausgefülltem Formular: </t>
    </r>
    <r>
      <rPr>
        <sz val="10"/>
        <rFont val="Arial"/>
        <family val="2"/>
      </rPr>
      <t>Die Ermittlung des Bewertungsergebnisses erfolgt automatisiert durch Übernahme Ihrer Angaben im Formular in den unten stehenden Spalten 4 und 5.</t>
    </r>
    <r>
      <rPr>
        <b/>
        <sz val="10"/>
        <rFont val="Arial"/>
        <family val="2"/>
      </rPr>
      <t xml:space="preserve">
2. Bei ausschließlich in Papierform ausgefülltem Formular:</t>
    </r>
    <r>
      <rPr>
        <sz val="10"/>
        <rFont val="Arial"/>
        <family val="2"/>
      </rPr>
      <t xml:space="preserve"> Sie können zur Ermittlung des Bewertungsergebnisses die bei den (Teil-)Fragen erreichten Punkte (s. Formular) von Hand in die blauen Felder in Spalte 5 eingeben.</t>
    </r>
  </si>
  <si>
    <t>Die endgültigen Bewertungsergebnisse stehen in jedem Fall erst nach Prüfung Ihrer Angaben durch die bearbeitende Stelle fest und können ggf. von dem in diesem Dokument ausgegebenen Ergebnis abweichen.
Die Bewertung Ihrer Angaben in Teil I des Formulars Zielbeiträge wird von den zuständigen Verwaltungsstellen aus fachlicher Sicht unabhängig von dieser Auswertungsdatei vorgenommen.</t>
  </si>
  <si>
    <t>Antragsteller / Investor</t>
  </si>
  <si>
    <t>Projektbezeichnung</t>
  </si>
  <si>
    <t>Erreichte Punkte je (Teil-) Frage lt. Formular</t>
  </si>
  <si>
    <t>Erreichte Punkte gesamt (Mittelwert)</t>
  </si>
  <si>
    <t>Angaben, ggf. Eingabe von Hand</t>
  </si>
  <si>
    <t>Einbeziehung von Stellen im Vorabverfahren</t>
  </si>
  <si>
    <t>Erreichte Punkte je (Teil-) Frage, ggf. Eingabe von Hand</t>
  </si>
  <si>
    <t>Forschungsinfrastruktur in der Angewandten Forschung</t>
  </si>
  <si>
    <t>Forschungsinfrastruktur in der Spitzenforschung</t>
  </si>
  <si>
    <t>Sonderfall</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</si>
  <si>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</si>
  <si>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r>
      <rPr>
        <b/>
        <sz val="11"/>
        <color theme="1"/>
        <rFont val="Arial"/>
        <family val="2"/>
      </rPr>
      <t>Ergänzende Informationen zu 5. Energieerzeugung und Energieverbrauch</t>
    </r>
    <r>
      <rPr>
        <sz val="11"/>
        <color theme="1"/>
        <rFont val="Arial"/>
        <family val="2"/>
      </rPr>
      <t xml:space="preserve">
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Der Energieverbrauch verringert sich auch in absoluten Zahlen (kWh).</t>
    </r>
  </si>
  <si>
    <t>Erläuterungstext ist bei investiven bzw. nicht-investiven Projekten unterschiedlich zu fassen. Hier: Individuelle Anpassung ab Satz "Ihr Projekt ist als…"
Investiv: "Ihr Projekt ist als investiv eingestuft und wird daher in Bezug auf seine direkten und indirekten Umweltwirkungen bewertet."
Nicht-investiv: "Ihr Projekt ist als nicht-investiv eingestuft und wird daher ausschließlich in Bezug auf seine indirekten Umweltwirkungen bewertet."</t>
  </si>
  <si>
    <t>Text und Gewichtungsfaktoren in nebenstehenden Zeilen sind in Abhängigkeit vom Formular anzupassen. Die Gewichtungsfaktoren sind im ausgeblendeten Tabellenblatt "Gewichtungsfaktoren" zu entnehmen. Bei Formularen für nicht-investive Projekte entfallen die Darstellungen zu Gewichtungsfaktoren vollständig.</t>
  </si>
  <si>
    <t>Erläuterungstext ist bei investiven bzw. nicht-investiven Projekten unterschiedlich zu fassen. Hier: bei nicht-investiven Projekten nur Absatz zu indirekten Umweltwirkungen, aber ohne Überschrift "Indirekte Umweltwirkungen" und unter Entfernung der Fragen-Nummern 7-11.</t>
  </si>
  <si>
    <t>Maßnahmencode entsprechend nebenstehender Angabe zur Förderung. Wert wird zum Einlesen in Auswertungsformular (auch Makro L-Bank) benötigt.</t>
  </si>
  <si>
    <t>Erläuterungstext ist bei investiven bzw. nicht-investiven Projekten unterschiedlich zu fassen. Hier: Nicht-investiv Zahl 5 statt 11 im ersten Satz, da Fragem 1 bis 6 bei nicht-investiven Projekten entfallen. Unten sind die Nummern der Fragen 7 bis 11 sind entsprechend auf 1 bis 5 anzupassen.</t>
  </si>
  <si>
    <t>Bei nicht-investiven Projekten: Zellen ab hier bis letzte Zeile Frage 6 ausblenden</t>
  </si>
  <si>
    <t xml:space="preserve">Bei nicht-investiven Projekten: Überschrift ist zu entfernen (Zeile ausblenden) </t>
  </si>
  <si>
    <t>Bei nicht-investiven Projekten: Nummerierung der Fragen beginnt hier mit 1</t>
  </si>
  <si>
    <t>Titelzeile und Formular-Nr. sind individuell anzupassen. Formular-Nr. s. Indikatorenmatrix.</t>
  </si>
  <si>
    <t>Infrastrukturen in der angewandten Forschung und in der Spitzenforschung sowie 
Regionale Innovationszentren
Investitionen zum Klimaschutz in Kommunen</t>
  </si>
  <si>
    <t>Phosphorrückgewinnung</t>
  </si>
  <si>
    <t>Formular Nr. 10-A</t>
  </si>
  <si>
    <t>Hinweis zu Durchführung und Nachweis von Informations- und Kommunikationsmaßnahmen:</t>
  </si>
  <si>
    <t>Bitte füllen Sie die blau markierten Eingabefelder im vorliegenden Formular aus (möglichst elektronisch in der Excel-Datei) und beachten Sie dazu die Erläuterungen, Definitionen und ergänzenden Informationen. Ihre Angaben müssen bei Vor-Ort-Überprüfungen nachvollziehbar sein.
Bitte übermitteln Sie das ausgefüllte Formular elektronisch als Excel-Datei an die L-Bank, E-Mail: efre@l-bank.de.
Fragen können Sie gerne unter vorgenannter E-Mail-Adresse an die L-Bank richten.</t>
  </si>
  <si>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Förderung von Investitionen in Unternehmen oder von Investitionen zum Klimaschutz in Kommunen) werden direkte und indirekte Wirkungen entsprechend ihrer Bedeutung gewichtet in die Bewertung einbezogen. Bei nicht-investiven Projekten (z.B. Cluster- und Forschungsprojekte) werden nur indirekte Wirkungen in die Bewertung einbezogen, da die direkten Wirkungen in ihrer Bedeutung vernachlässigbar sind.
Ihr Projekt im Bereich Unternehmensinvestition ist als investiv eingestuft und wird daher in Bezug auf seine direkten und indirekten Umweltwirkungen bewertet. Für die Kategorie Ihres Projekts werden die direkten Umweltwirkungen gegenüber den indirekten im Verhältnis 60:40 gewichtet.</t>
    </r>
  </si>
  <si>
    <r>
      <rPr>
        <b/>
        <u/>
        <sz val="11"/>
        <color theme="1"/>
        <rFont val="Arial"/>
        <family val="2"/>
      </rPr>
      <t xml:space="preserve">Weitere Erläuterungen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ausreichend sein, um die Fragen beantworten zu können. Technische Detailangaben sind nicht erforderlich.</t>
    </r>
  </si>
  <si>
    <r>
      <rPr>
        <b/>
        <u/>
        <sz val="14"/>
        <color theme="1"/>
        <rFont val="Arial"/>
        <family val="2"/>
      </rPr>
      <t>Geplante Zielbeiträge beim Antrag auf Förderung</t>
    </r>
    <r>
      <rPr>
        <b/>
        <sz val="14"/>
        <color theme="1"/>
        <rFont val="Arial"/>
        <family val="2"/>
      </rPr>
      <t xml:space="preserve">
von
PILOTIERUNG VON VERFAHREN UND ANLAGEN ZUR RÜCKGEWINNUNG VON PHOSPHOR (AUS KLÄRSCHLAMM UND KLÄRSCHLAMMASCHE)</t>
    </r>
  </si>
  <si>
    <t>Anlage zum Antrag auf Förderung</t>
  </si>
  <si>
    <t>Formular zur elektronischen Übermittlung als Excel-Datei an efre@l-bank.de</t>
  </si>
  <si>
    <r>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t>
    </r>
    <r>
      <rPr>
        <b/>
        <u/>
        <sz val="11"/>
        <color theme="1"/>
        <rFont val="Arial"/>
        <family val="2"/>
      </rPr>
      <t>elektronisch</t>
    </r>
    <r>
      <rPr>
        <b/>
        <sz val="11"/>
        <color theme="1"/>
        <rFont val="Arial"/>
        <family val="2"/>
      </rPr>
      <t xml:space="preserve"> (z. B. als Scans) per E-Mail mit dem Verwendungsnachweis an die L-Bank. Das o.g. Formular enthält dazu nähere Informationen.
</t>
    </r>
  </si>
  <si>
    <r>
      <t xml:space="preserve">Bitte vergewissern Sie sich, dass Ihre Angaben vollständig sind und übermitteln Sie dann das ausgefüllte Formular </t>
    </r>
    <r>
      <rPr>
        <b/>
        <u/>
        <sz val="11"/>
        <rFont val="Arial"/>
        <family val="2"/>
      </rPr>
      <t>elektronisch als Excel-Datei</t>
    </r>
    <r>
      <rPr>
        <b/>
        <sz val="11"/>
        <rFont val="Arial"/>
        <family val="2"/>
      </rPr>
      <t xml:space="preserve"> an die L-Bank, 
E-Mail: efre@l-bank.de.
Dieses Formular ist ohne Unterschrift gültig.</t>
    </r>
  </si>
  <si>
    <t>Bei Abschluss Ihres Projekts werden Sie im Formular "Erreichte Zielbeiträge beim Verwendungsnachweis" um Angabe der Menge an Phosphor gebeten, die pro Jahr mit der geförderten Anlage rückgewonnen wurde (Angabe in Kilogramm elementaren Phosphors pro Jahr). Bitte sehen Sie die Aufzeichnung entsprechender Daten während der Projektlaufzeit vor. 
Bitte fahren Sie fort mit Bearbeitung von Teil II - Querschnittsziele des EFRE-Programms.</t>
  </si>
  <si>
    <r>
      <rPr>
        <b/>
        <sz val="11"/>
        <color theme="1"/>
        <rFont val="Arial"/>
        <family val="2"/>
      </rPr>
      <t>Spezialisierungsfelder</t>
    </r>
    <r>
      <rPr>
        <b/>
        <u/>
        <sz val="11"/>
        <color theme="1"/>
        <rFont val="Arial"/>
        <family val="2"/>
      </rPr>
      <t xml:space="preserve">
</t>
    </r>
    <r>
      <rPr>
        <sz val="11"/>
        <color theme="1"/>
        <rFont val="Arial"/>
        <family val="2"/>
      </rPr>
      <t>Jedes aus dem EFRE-Programm geförderte Projekt muss einem der Spezialisierungsfelder Baden-Württembergs</t>
    </r>
    <r>
      <rPr>
        <vertAlign val="superscript"/>
        <sz val="11"/>
        <color theme="1"/>
        <rFont val="Arial"/>
        <family val="2"/>
      </rPr>
      <t>2</t>
    </r>
    <r>
      <rPr>
        <sz val="11"/>
        <color theme="1"/>
        <rFont val="Arial"/>
        <family val="2"/>
      </rPr>
      <t xml:space="preserve"> zugeordnet werden. Projekte im Bereich Phosphor-Rückgewinnung werden folgendem Spezialisierungsfeld zugeordnet:</t>
    </r>
  </si>
  <si>
    <r>
      <t>Die überbauten und befestigten Flächen können z.B. aus Bauplänen ermittelt werden (z.B. Gebäudegrundfläche 300 m² + Fahrweg 20 m*3 m=60 m² + Parkplatz 10 m*8 m=80 m², in Summe 440 m²).</t>
    </r>
    <r>
      <rPr>
        <u/>
        <sz val="11"/>
        <color theme="1"/>
        <rFont val="Arial"/>
        <family val="2"/>
      </rPr>
      <t/>
    </r>
  </si>
  <si>
    <t>Entsiegelung von Flächen: Eine Fläche kann bei der Projektumsetzung entsiegelt werden, indem z.B. eine vor der Projektumsetzung bestehende Versiegelung entfernt wird (z.B. durch Abtragen von Bodenbelägen wie Kies, Pflaster, Rasengittersteine, Beton, Asphalt etc.).</t>
  </si>
  <si>
    <t xml:space="preserve">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
</t>
  </si>
  <si>
    <r>
      <rPr>
        <vertAlign val="superscript"/>
        <sz val="8"/>
        <rFont val="Arial"/>
        <family val="2"/>
      </rPr>
      <t>1</t>
    </r>
    <r>
      <rPr>
        <sz val="8"/>
        <rFont val="Arial"/>
        <family val="2"/>
      </rPr>
      <t xml:space="preserve"> vgl. EFRE-Programm Baden-Württemberg 2014-2020 Innovation und Energiewende, </t>
    </r>
    <r>
      <rPr>
        <u/>
        <sz val="8"/>
        <color theme="10"/>
        <rFont val="Arial"/>
        <family val="2"/>
      </rPr>
      <t xml:space="preserve">http://www.efre-bw.de/wp-content/uploads/2015/03/EFRE_-_Operationelles_Programm_BW_2014-2020.pdf#
</t>
    </r>
    <r>
      <rPr>
        <vertAlign val="superscript"/>
        <sz val="8"/>
        <color theme="1"/>
        <rFont val="Arial"/>
        <family val="2"/>
      </rPr>
      <t/>
    </r>
  </si>
  <si>
    <r>
      <rPr>
        <vertAlign val="superscript"/>
        <sz val="8"/>
        <rFont val="Arial"/>
        <family val="2"/>
      </rPr>
      <t>2</t>
    </r>
    <r>
      <rPr>
        <sz val="8"/>
        <rFont val="Arial"/>
        <family val="2"/>
      </rPr>
      <t xml:space="preserve"> vgl. EFRE-Programm Baden-Württemberg 2014-2020 Innovation und Energiewende, </t>
    </r>
    <r>
      <rPr>
        <u/>
        <sz val="8"/>
        <color theme="10"/>
        <rFont val="Arial"/>
        <family val="2"/>
      </rPr>
      <t>http://www.efre-bw.de/wp-content/uploads/2015/03/EFRE_-_Operationelles_Programm_BW_2014-2020.pdf</t>
    </r>
  </si>
  <si>
    <r>
      <rPr>
        <b/>
        <sz val="11"/>
        <rFont val="Arial"/>
        <family val="2"/>
      </rPr>
      <t>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Regelungen und Hilfestellungen im Dokument "Informations- und Kommunikationspflichten -  Regelungen und Hilfestellungen" (</t>
    </r>
    <r>
      <rPr>
        <b/>
        <u/>
        <sz val="11"/>
        <color theme="10"/>
        <rFont val="Arial"/>
        <family val="2"/>
      </rPr>
      <t>Download hier</t>
    </r>
    <r>
      <rPr>
        <b/>
        <sz val="11"/>
        <rFont val="Arial"/>
        <family val="2"/>
      </rPr>
      <t>).</t>
    </r>
  </si>
  <si>
    <t>Wir haben eine Entsprechenserklärung zum Deutschen Nachhaltigkeitskodex (vgl. untenstehender Hinweis) abgegeben, in der die umfassende Einhaltung der Prinzipien einer umweltfreundlichen Beschaffung dargestellt wird.</t>
  </si>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</sst>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0"/>
  </numFmts>
  <fonts count="48" x14ac:knownFonts="1">
    <font>
      <sz val="11"/>
      <color theme="1"/>
      <name val="Arial"/>
      <family val="2"/>
    </font>
    <font>
      <sz val="10"/>
      <color theme="1"/>
      <name val="Arial"/>
      <family val="2"/>
    </font>
    <font>
      <sz val="10"/>
      <color theme="1"/>
      <name val="Arial"/>
      <family val="2"/>
    </font>
    <font>
      <b/>
      <sz val="11"/>
      <color theme="1"/>
      <name val="Arial"/>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vertAlign val="superscript"/>
      <sz val="8"/>
      <color theme="1"/>
      <name val="Arial"/>
      <family val="2"/>
    </font>
    <font>
      <b/>
      <u/>
      <sz val="14"/>
      <color theme="1"/>
      <name val="Arial"/>
      <family val="2"/>
    </font>
    <font>
      <b/>
      <vertAlign val="subscript"/>
      <sz val="11"/>
      <color theme="1"/>
      <name val="Arial"/>
      <family val="2"/>
    </font>
    <font>
      <sz val="8"/>
      <color rgb="FF000000"/>
      <name val="Tahoma"/>
      <family val="2"/>
    </font>
    <font>
      <vertAlign val="superscript"/>
      <sz val="11"/>
      <color theme="1"/>
      <name val="Arial"/>
      <family val="2"/>
    </font>
    <font>
      <b/>
      <sz val="9"/>
      <color theme="1"/>
      <name val="Arial"/>
      <family val="2"/>
    </font>
    <font>
      <b/>
      <sz val="90"/>
      <color rgb="FF003399"/>
      <name val="Rockwell"/>
      <family val="1"/>
    </font>
    <font>
      <sz val="14"/>
      <color theme="1"/>
      <name val="Arial"/>
      <family val="2"/>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b/>
      <u/>
      <sz val="11"/>
      <name val="Arial"/>
      <family val="2"/>
    </font>
    <font>
      <vertAlign val="subscript"/>
      <sz val="11"/>
      <color theme="1"/>
      <name val="Arial"/>
      <family val="2"/>
    </font>
    <font>
      <b/>
      <sz val="10"/>
      <color theme="1"/>
      <name val="Arial"/>
      <family val="2"/>
    </font>
    <font>
      <b/>
      <u/>
      <sz val="10"/>
      <color theme="1"/>
      <name val="Arial"/>
      <family val="2"/>
    </font>
    <font>
      <b/>
      <i/>
      <u/>
      <sz val="11"/>
      <color theme="1"/>
      <name val="Arial"/>
      <family val="2"/>
    </font>
    <font>
      <b/>
      <vertAlign val="superscript"/>
      <sz val="11"/>
      <color theme="1"/>
      <name val="Arial"/>
      <family val="2"/>
    </font>
    <font>
      <u/>
      <sz val="8"/>
      <color theme="10"/>
      <name val="Arial"/>
      <family val="2"/>
    </font>
    <font>
      <sz val="10"/>
      <color rgb="FF000000"/>
      <name val="Verdana"/>
      <family val="2"/>
    </font>
    <font>
      <sz val="8"/>
      <name val="Arial"/>
      <family val="2"/>
    </font>
    <font>
      <b/>
      <sz val="9"/>
      <name val="Arial"/>
      <family val="2"/>
    </font>
    <font>
      <b/>
      <sz val="8"/>
      <name val="Arial"/>
      <family val="2"/>
    </font>
    <font>
      <strike/>
      <sz val="11"/>
      <color rgb="FFFF0000"/>
      <name val="Arial"/>
      <family val="2"/>
    </font>
    <font>
      <b/>
      <sz val="12"/>
      <name val="Arial"/>
      <family val="2"/>
    </font>
    <font>
      <vertAlign val="superscript"/>
      <sz val="8"/>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9" fillId="0" borderId="0" applyNumberFormat="0" applyFill="0" applyBorder="0" applyAlignment="0" applyProtection="0"/>
    <xf numFmtId="0" fontId="22" fillId="0" borderId="0"/>
    <xf numFmtId="9" fontId="22" fillId="0" borderId="0" applyFont="0" applyFill="0" applyBorder="0" applyAlignment="0" applyProtection="0"/>
  </cellStyleXfs>
  <cellXfs count="684">
    <xf numFmtId="0" fontId="0" fillId="0" borderId="0" xfId="0"/>
    <xf numFmtId="0" fontId="0" fillId="0" borderId="14"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1" xfId="0" applyBorder="1" applyAlignment="1" applyProtection="1">
      <alignment horizontal="center" vertical="center"/>
      <protection locked="0"/>
    </xf>
    <xf numFmtId="0" fontId="22" fillId="0" borderId="0" xfId="2" applyProtection="1"/>
    <xf numFmtId="0" fontId="22" fillId="0" borderId="0" xfId="2" applyAlignment="1" applyProtection="1">
      <alignment horizontal="left"/>
    </xf>
    <xf numFmtId="0" fontId="22" fillId="0" borderId="0" xfId="2"/>
    <xf numFmtId="0" fontId="22" fillId="0" borderId="0" xfId="2" applyFont="1" applyAlignment="1" applyProtection="1">
      <alignment horizontal="left"/>
    </xf>
    <xf numFmtId="0" fontId="22" fillId="0" borderId="0" xfId="2" applyFont="1" applyFill="1" applyBorder="1" applyAlignment="1" applyProtection="1">
      <alignment horizontal="left" vertical="top" wrapText="1"/>
    </xf>
    <xf numFmtId="0" fontId="23" fillId="0" borderId="0" xfId="2" applyFont="1" applyFill="1" applyBorder="1" applyAlignment="1" applyProtection="1">
      <alignment horizontal="left" vertical="top"/>
    </xf>
    <xf numFmtId="0" fontId="22" fillId="0" borderId="0" xfId="2" applyFill="1" applyProtection="1"/>
    <xf numFmtId="0" fontId="23" fillId="0" borderId="0" xfId="2" applyFont="1" applyFill="1" applyBorder="1" applyAlignment="1" applyProtection="1">
      <alignment horizontal="center" vertical="top" wrapText="1"/>
    </xf>
    <xf numFmtId="0" fontId="23" fillId="0" borderId="0" xfId="2" applyFont="1" applyAlignment="1" applyProtection="1">
      <alignment horizontal="left"/>
    </xf>
    <xf numFmtId="0" fontId="22" fillId="0" borderId="0" xfId="2" applyFont="1" applyBorder="1" applyAlignment="1" applyProtection="1">
      <alignment horizontal="left" vertical="top" wrapText="1"/>
    </xf>
    <xf numFmtId="0" fontId="22" fillId="0" borderId="0" xfId="2" applyFont="1" applyBorder="1" applyAlignment="1" applyProtection="1">
      <alignment horizontal="left" vertical="top"/>
    </xf>
    <xf numFmtId="0" fontId="23" fillId="0" borderId="0" xfId="2" applyFont="1" applyBorder="1" applyAlignment="1" applyProtection="1">
      <alignment horizontal="left" vertical="top"/>
    </xf>
    <xf numFmtId="0" fontId="22" fillId="0" borderId="0" xfId="2" applyBorder="1" applyProtection="1"/>
    <xf numFmtId="0" fontId="22" fillId="0" borderId="0" xfId="2" applyFill="1" applyBorder="1" applyProtection="1"/>
    <xf numFmtId="0" fontId="22" fillId="0" borderId="3" xfId="2" applyBorder="1" applyProtection="1"/>
    <xf numFmtId="0" fontId="23" fillId="0" borderId="0" xfId="2" applyFont="1" applyBorder="1" applyAlignment="1" applyProtection="1">
      <alignment horizontal="left"/>
    </xf>
    <xf numFmtId="0" fontId="23" fillId="0" borderId="0" xfId="2" applyFont="1" applyBorder="1" applyAlignment="1" applyProtection="1">
      <alignment horizontal="left" vertical="center"/>
    </xf>
    <xf numFmtId="0" fontId="22" fillId="0" borderId="0" xfId="2" applyFont="1" applyBorder="1" applyAlignment="1" applyProtection="1">
      <alignment horizontal="left"/>
    </xf>
    <xf numFmtId="0" fontId="22" fillId="0" borderId="0" xfId="2" applyFont="1" applyBorder="1" applyProtection="1"/>
    <xf numFmtId="0" fontId="23" fillId="0" borderId="1" xfId="2" applyFont="1" applyBorder="1" applyAlignment="1" applyProtection="1">
      <alignment horizontal="left" vertical="top"/>
    </xf>
    <xf numFmtId="0" fontId="23" fillId="0" borderId="1" xfId="2" applyFont="1" applyBorder="1" applyAlignment="1" applyProtection="1">
      <alignment vertical="top"/>
    </xf>
    <xf numFmtId="0" fontId="23" fillId="0" borderId="1" xfId="2" applyFont="1" applyFill="1" applyBorder="1" applyAlignment="1" applyProtection="1">
      <alignment vertical="top" wrapText="1"/>
    </xf>
    <xf numFmtId="0" fontId="23" fillId="0" borderId="1" xfId="2" applyFont="1" applyFill="1" applyBorder="1" applyAlignment="1" applyProtection="1">
      <alignment horizontal="left" vertical="top"/>
    </xf>
    <xf numFmtId="1" fontId="23" fillId="0" borderId="13" xfId="2" quotePrefix="1" applyNumberFormat="1" applyFont="1" applyBorder="1" applyAlignment="1" applyProtection="1">
      <alignment horizontal="left" vertical="top" wrapText="1"/>
    </xf>
    <xf numFmtId="0" fontId="23" fillId="0" borderId="4" xfId="2" applyFont="1" applyBorder="1" applyAlignment="1" applyProtection="1">
      <alignment horizontal="left" vertical="top"/>
    </xf>
    <xf numFmtId="0" fontId="22" fillId="0" borderId="12" xfId="2" applyFont="1" applyBorder="1" applyAlignment="1" applyProtection="1">
      <alignment vertical="top" wrapText="1"/>
    </xf>
    <xf numFmtId="2" fontId="22" fillId="5" borderId="1" xfId="2" applyNumberFormat="1" applyFont="1" applyFill="1" applyBorder="1" applyAlignment="1" applyProtection="1">
      <alignment horizontal="left" vertical="top"/>
    </xf>
    <xf numFmtId="2" fontId="22" fillId="5" borderId="1" xfId="2" applyNumberFormat="1" applyFont="1" applyFill="1" applyBorder="1" applyAlignment="1" applyProtection="1">
      <alignment horizontal="left" vertical="top" wrapText="1"/>
    </xf>
    <xf numFmtId="16" fontId="23" fillId="0" borderId="16" xfId="2" quotePrefix="1" applyNumberFormat="1" applyFont="1" applyBorder="1" applyAlignment="1" applyProtection="1">
      <alignment horizontal="left" wrapText="1"/>
    </xf>
    <xf numFmtId="0" fontId="23" fillId="0" borderId="9" xfId="2" applyFont="1" applyBorder="1" applyAlignment="1" applyProtection="1">
      <alignment horizontal="left"/>
    </xf>
    <xf numFmtId="0" fontId="22" fillId="0" borderId="4" xfId="2" applyFont="1" applyBorder="1" applyAlignment="1" applyProtection="1">
      <alignment vertical="top" wrapText="1"/>
    </xf>
    <xf numFmtId="0" fontId="22" fillId="0" borderId="1" xfId="2" applyFont="1" applyBorder="1" applyAlignment="1" applyProtection="1">
      <alignment horizontal="left" vertical="top" wrapText="1"/>
    </xf>
    <xf numFmtId="2" fontId="22" fillId="3" borderId="1" xfId="2" applyNumberFormat="1" applyFont="1" applyFill="1" applyBorder="1" applyAlignment="1" applyProtection="1">
      <alignment horizontal="center" vertical="center"/>
    </xf>
    <xf numFmtId="1" fontId="23" fillId="0" borderId="17" xfId="2" quotePrefix="1" applyNumberFormat="1" applyFont="1" applyBorder="1" applyAlignment="1" applyProtection="1">
      <alignment horizontal="left" vertical="top" wrapText="1"/>
    </xf>
    <xf numFmtId="16" fontId="23" fillId="0" borderId="17" xfId="2" quotePrefix="1" applyNumberFormat="1" applyFont="1" applyBorder="1" applyAlignment="1" applyProtection="1">
      <alignment horizontal="left" wrapText="1"/>
    </xf>
    <xf numFmtId="0" fontId="22" fillId="0" borderId="11" xfId="2" applyFont="1" applyBorder="1" applyAlignment="1" applyProtection="1">
      <alignment vertical="top" wrapText="1"/>
    </xf>
    <xf numFmtId="0" fontId="22" fillId="0" borderId="8" xfId="2" applyFont="1" applyFill="1" applyBorder="1" applyAlignment="1" applyProtection="1">
      <alignment horizontal="left"/>
    </xf>
    <xf numFmtId="0" fontId="22" fillId="0" borderId="9" xfId="2" applyFont="1" applyFill="1" applyBorder="1" applyAlignment="1" applyProtection="1">
      <alignment horizontal="left" wrapText="1"/>
    </xf>
    <xf numFmtId="1" fontId="23" fillId="0" borderId="16" xfId="2" quotePrefix="1" applyNumberFormat="1" applyFont="1" applyBorder="1" applyAlignment="1" applyProtection="1">
      <alignment horizontal="left" vertical="top" wrapText="1"/>
    </xf>
    <xf numFmtId="1" fontId="23" fillId="0" borderId="0" xfId="2" quotePrefix="1" applyNumberFormat="1" applyFont="1" applyBorder="1" applyAlignment="1" applyProtection="1">
      <alignment horizontal="left" vertical="top" wrapText="1"/>
    </xf>
    <xf numFmtId="0" fontId="23" fillId="0" borderId="0" xfId="2" applyFont="1" applyBorder="1" applyAlignment="1" applyProtection="1">
      <alignment horizontal="left" vertical="top" wrapText="1"/>
    </xf>
    <xf numFmtId="2" fontId="22" fillId="5" borderId="0" xfId="2" applyNumberFormat="1" applyFont="1" applyFill="1" applyBorder="1" applyAlignment="1" applyProtection="1">
      <alignment horizontal="left" vertical="top"/>
    </xf>
    <xf numFmtId="2" fontId="22" fillId="5" borderId="0" xfId="2" applyNumberFormat="1" applyFont="1" applyFill="1" applyBorder="1" applyAlignment="1" applyProtection="1">
      <alignment horizontal="left" vertical="top" wrapText="1"/>
    </xf>
    <xf numFmtId="0" fontId="23" fillId="0" borderId="0" xfId="2" applyFont="1" applyBorder="1" applyAlignment="1" applyProtection="1">
      <alignment vertical="center"/>
    </xf>
    <xf numFmtId="0" fontId="23" fillId="5" borderId="1" xfId="2" applyFont="1" applyFill="1" applyBorder="1" applyAlignment="1" applyProtection="1">
      <alignment horizontal="left" vertical="top"/>
    </xf>
    <xf numFmtId="2" fontId="22" fillId="5" borderId="15" xfId="2" applyNumberFormat="1" applyFont="1" applyFill="1" applyBorder="1" applyAlignment="1" applyProtection="1">
      <alignment horizontal="left" vertical="top"/>
    </xf>
    <xf numFmtId="1" fontId="22" fillId="0" borderId="1" xfId="2" applyNumberFormat="1" applyFont="1" applyFill="1" applyBorder="1" applyAlignment="1" applyProtection="1">
      <alignment horizontal="center" vertical="center"/>
    </xf>
    <xf numFmtId="0" fontId="22" fillId="0" borderId="3" xfId="2" applyFont="1" applyBorder="1" applyAlignment="1" applyProtection="1">
      <alignment horizontal="left" vertical="top" wrapText="1"/>
    </xf>
    <xf numFmtId="0" fontId="22" fillId="0" borderId="12" xfId="2" applyFont="1" applyFill="1" applyBorder="1" applyAlignment="1" applyProtection="1">
      <alignment horizontal="left" vertical="top" wrapText="1"/>
    </xf>
    <xf numFmtId="0" fontId="23" fillId="0" borderId="8" xfId="2" applyFont="1" applyBorder="1" applyAlignment="1" applyProtection="1">
      <alignment horizontal="left"/>
    </xf>
    <xf numFmtId="0" fontId="22" fillId="0" borderId="9" xfId="2" applyFont="1" applyFill="1" applyBorder="1" applyAlignment="1" applyProtection="1">
      <alignment horizontal="left" vertical="top" wrapText="1"/>
    </xf>
    <xf numFmtId="2" fontId="22" fillId="0" borderId="13" xfId="2" applyNumberFormat="1" applyFont="1" applyFill="1" applyBorder="1" applyAlignment="1" applyProtection="1">
      <alignment horizontal="center" vertical="center" wrapText="1"/>
    </xf>
    <xf numFmtId="0" fontId="23" fillId="0" borderId="5" xfId="2" applyFont="1" applyBorder="1" applyAlignment="1" applyProtection="1">
      <alignment horizontal="left"/>
    </xf>
    <xf numFmtId="2" fontId="22" fillId="0" borderId="16" xfId="2" applyNumberFormat="1" applyFont="1" applyFill="1" applyBorder="1" applyAlignment="1" applyProtection="1">
      <alignment horizontal="center" vertical="center" wrapText="1"/>
    </xf>
    <xf numFmtId="2" fontId="22" fillId="5" borderId="0" xfId="2" applyNumberFormat="1" applyFont="1" applyFill="1" applyBorder="1" applyAlignment="1" applyProtection="1">
      <alignment horizontal="center" vertical="center"/>
    </xf>
    <xf numFmtId="0" fontId="22" fillId="0" borderId="0" xfId="2" applyBorder="1" applyAlignment="1" applyProtection="1">
      <alignment horizontal="left"/>
    </xf>
    <xf numFmtId="0" fontId="22" fillId="0" borderId="0" xfId="2" applyFont="1" applyBorder="1" applyAlignment="1" applyProtection="1">
      <alignment horizontal="right"/>
    </xf>
    <xf numFmtId="0" fontId="33" fillId="0" borderId="0" xfId="2" applyFont="1" applyFill="1" applyBorder="1" applyAlignment="1" applyProtection="1">
      <alignment horizontal="right"/>
    </xf>
    <xf numFmtId="2" fontId="22" fillId="5" borderId="0" xfId="2" applyNumberFormat="1" applyFont="1" applyFill="1" applyBorder="1" applyAlignment="1" applyProtection="1">
      <alignment horizontal="center"/>
    </xf>
    <xf numFmtId="0" fontId="23" fillId="0" borderId="0" xfId="2" applyFont="1" applyBorder="1" applyProtection="1"/>
    <xf numFmtId="0" fontId="23" fillId="0" borderId="0" xfId="2" applyFont="1" applyBorder="1" applyAlignment="1" applyProtection="1">
      <alignment horizontal="right"/>
    </xf>
    <xf numFmtId="0" fontId="23" fillId="0" borderId="0" xfId="2" applyFont="1"/>
    <xf numFmtId="0" fontId="23" fillId="0" borderId="0" xfId="2" applyFont="1" applyBorder="1" applyAlignment="1" applyProtection="1">
      <alignment horizontal="right" vertical="top"/>
    </xf>
    <xf numFmtId="2" fontId="22" fillId="5" borderId="0" xfId="2" applyNumberFormat="1" applyFont="1" applyFill="1" applyBorder="1" applyAlignment="1" applyProtection="1">
      <alignment horizontal="left"/>
    </xf>
    <xf numFmtId="0" fontId="22" fillId="5" borderId="0" xfId="2" applyFill="1" applyBorder="1" applyProtection="1"/>
    <xf numFmtId="0" fontId="23" fillId="0" borderId="14" xfId="2" applyFont="1" applyBorder="1" applyAlignment="1" applyProtection="1">
      <alignment vertical="top"/>
    </xf>
    <xf numFmtId="0" fontId="22" fillId="5" borderId="1" xfId="2" applyFont="1" applyFill="1" applyBorder="1" applyAlignment="1" applyProtection="1">
      <alignment horizontal="center" vertical="center"/>
    </xf>
    <xf numFmtId="0" fontId="23" fillId="0" borderId="5" xfId="2" applyFont="1" applyBorder="1" applyAlignment="1" applyProtection="1">
      <alignment horizontal="left" vertical="top"/>
    </xf>
    <xf numFmtId="0" fontId="22" fillId="5" borderId="5" xfId="2" applyFont="1" applyFill="1" applyBorder="1" applyAlignment="1" applyProtection="1">
      <alignment horizontal="center" vertical="center"/>
    </xf>
    <xf numFmtId="0" fontId="22" fillId="5" borderId="7" xfId="2" applyFont="1" applyFill="1" applyBorder="1" applyAlignment="1" applyProtection="1">
      <alignment horizontal="center" vertical="center"/>
    </xf>
    <xf numFmtId="0" fontId="23" fillId="0" borderId="8" xfId="2" applyFont="1" applyBorder="1" applyAlignment="1" applyProtection="1">
      <alignment vertical="top"/>
    </xf>
    <xf numFmtId="0" fontId="23" fillId="0" borderId="3" xfId="2" applyFont="1" applyBorder="1" applyAlignment="1" applyProtection="1">
      <alignment horizontal="left" vertical="top" wrapText="1"/>
    </xf>
    <xf numFmtId="0" fontId="22" fillId="5" borderId="8" xfId="2" applyFont="1" applyFill="1" applyBorder="1" applyAlignment="1" applyProtection="1">
      <alignment horizontal="center" vertical="center"/>
    </xf>
    <xf numFmtId="0" fontId="22" fillId="5" borderId="9" xfId="2" applyFont="1" applyFill="1" applyBorder="1" applyAlignment="1" applyProtection="1">
      <alignment horizontal="center" vertical="center"/>
    </xf>
    <xf numFmtId="2" fontId="22" fillId="5" borderId="13" xfId="2" applyNumberFormat="1" applyFont="1" applyFill="1" applyBorder="1" applyAlignment="1" applyProtection="1">
      <alignment horizontal="left" vertical="top"/>
    </xf>
    <xf numFmtId="0" fontId="22" fillId="5" borderId="13" xfId="2" applyFont="1" applyFill="1" applyBorder="1" applyAlignment="1" applyProtection="1">
      <alignment horizontal="center" vertical="center"/>
    </xf>
    <xf numFmtId="0" fontId="23" fillId="0" borderId="1" xfId="2" applyFont="1" applyBorder="1" applyAlignment="1" applyProtection="1">
      <alignment vertical="top" wrapText="1"/>
    </xf>
    <xf numFmtId="2" fontId="22" fillId="5" borderId="16" xfId="2" applyNumberFormat="1" applyFont="1" applyFill="1" applyBorder="1" applyAlignment="1" applyProtection="1">
      <alignment horizontal="left" vertical="top"/>
    </xf>
    <xf numFmtId="0" fontId="22" fillId="5" borderId="16" xfId="2" applyFont="1" applyFill="1" applyBorder="1" applyAlignment="1" applyProtection="1">
      <alignment horizontal="center" vertical="center"/>
    </xf>
    <xf numFmtId="0" fontId="23" fillId="0" borderId="0" xfId="2" applyFont="1" applyBorder="1" applyAlignment="1" applyProtection="1">
      <alignment vertical="top" wrapText="1"/>
    </xf>
    <xf numFmtId="0" fontId="22" fillId="5" borderId="0" xfId="2" applyFont="1" applyFill="1" applyBorder="1" applyAlignment="1" applyProtection="1">
      <alignment horizontal="center" vertical="center"/>
    </xf>
    <xf numFmtId="0" fontId="23" fillId="0" borderId="0" xfId="2" applyFont="1" applyBorder="1" applyAlignment="1" applyProtection="1">
      <alignment vertical="top"/>
    </xf>
    <xf numFmtId="0" fontId="22" fillId="0" borderId="0" xfId="2" applyFont="1" applyFill="1" applyBorder="1" applyAlignment="1" applyProtection="1">
      <alignment horizontal="right" vertical="top"/>
    </xf>
    <xf numFmtId="0" fontId="22" fillId="5" borderId="0" xfId="2" applyFont="1" applyFill="1" applyBorder="1" applyProtection="1"/>
    <xf numFmtId="0" fontId="22" fillId="0" borderId="6" xfId="2" applyFont="1" applyBorder="1" applyProtection="1"/>
    <xf numFmtId="0" fontId="23" fillId="0" borderId="5" xfId="2" applyFont="1" applyBorder="1" applyAlignment="1" applyProtection="1">
      <alignment vertical="top"/>
    </xf>
    <xf numFmtId="0" fontId="22" fillId="5" borderId="15" xfId="2" applyFont="1" applyFill="1" applyBorder="1" applyAlignment="1" applyProtection="1">
      <alignment horizontal="center" vertical="center"/>
    </xf>
    <xf numFmtId="0" fontId="22" fillId="5" borderId="12" xfId="2" applyFont="1" applyFill="1" applyBorder="1" applyAlignment="1" applyProtection="1">
      <alignment horizontal="center" vertical="center"/>
    </xf>
    <xf numFmtId="2" fontId="22" fillId="0" borderId="0" xfId="2" applyNumberFormat="1" applyFont="1" applyFill="1" applyBorder="1" applyAlignment="1" applyProtection="1">
      <alignment horizontal="left" vertical="top"/>
    </xf>
    <xf numFmtId="0" fontId="22" fillId="0" borderId="0" xfId="2" applyFont="1" applyFill="1" applyBorder="1" applyAlignment="1" applyProtection="1">
      <alignment horizontal="center" vertical="center"/>
    </xf>
    <xf numFmtId="0" fontId="22" fillId="0" borderId="0" xfId="2" applyFont="1" applyFill="1" applyBorder="1" applyProtection="1"/>
    <xf numFmtId="0" fontId="23" fillId="0" borderId="8" xfId="2" applyFont="1" applyBorder="1" applyAlignment="1" applyProtection="1">
      <alignment horizontal="right" vertical="top"/>
    </xf>
    <xf numFmtId="2" fontId="22" fillId="0" borderId="0" xfId="2" applyNumberFormat="1" applyFont="1" applyFill="1" applyBorder="1" applyAlignment="1" applyProtection="1">
      <alignment horizontal="center" vertical="top"/>
    </xf>
    <xf numFmtId="2" fontId="22" fillId="0" borderId="0" xfId="2" applyNumberFormat="1" applyFont="1" applyFill="1" applyBorder="1" applyAlignment="1" applyProtection="1">
      <alignment horizontal="left"/>
    </xf>
    <xf numFmtId="0" fontId="23" fillId="0" borderId="1" xfId="2" applyFont="1" applyBorder="1" applyAlignment="1" applyProtection="1">
      <alignment horizontal="left" wrapText="1"/>
    </xf>
    <xf numFmtId="0" fontId="23" fillId="0" borderId="15" xfId="2" applyFont="1" applyBorder="1" applyAlignment="1" applyProtection="1">
      <alignment horizontal="left" vertical="top"/>
    </xf>
    <xf numFmtId="0" fontId="22" fillId="0" borderId="11" xfId="2" applyFont="1" applyBorder="1" applyProtection="1"/>
    <xf numFmtId="0" fontId="22" fillId="0" borderId="4" xfId="2" applyFont="1" applyFill="1" applyBorder="1" applyAlignment="1" applyProtection="1">
      <alignment horizontal="center" vertical="center"/>
    </xf>
    <xf numFmtId="0" fontId="22" fillId="0" borderId="0" xfId="2" applyFont="1" applyBorder="1" applyAlignment="1" applyProtection="1">
      <alignment vertical="top"/>
    </xf>
    <xf numFmtId="0" fontId="27" fillId="0" borderId="0" xfId="2" applyFont="1" applyFill="1" applyBorder="1" applyProtection="1"/>
    <xf numFmtId="2" fontId="23" fillId="0" borderId="0" xfId="2" applyNumberFormat="1" applyFont="1" applyFill="1" applyBorder="1" applyAlignment="1" applyProtection="1">
      <alignment horizontal="right" vertical="top"/>
    </xf>
    <xf numFmtId="164" fontId="22" fillId="0" borderId="0" xfId="2" applyNumberFormat="1" applyFont="1" applyFill="1" applyBorder="1" applyAlignment="1" applyProtection="1">
      <alignment horizontal="right" vertical="top"/>
    </xf>
    <xf numFmtId="0" fontId="23" fillId="0" borderId="13" xfId="2" applyNumberFormat="1" applyFont="1" applyBorder="1" applyAlignment="1" applyProtection="1">
      <alignment horizontal="left" vertical="top" wrapText="1"/>
    </xf>
    <xf numFmtId="0" fontId="22" fillId="0" borderId="3" xfId="2" applyFill="1" applyBorder="1" applyProtection="1"/>
    <xf numFmtId="0" fontId="22" fillId="0" borderId="3" xfId="2" applyFill="1" applyBorder="1" applyAlignment="1" applyProtection="1">
      <alignment horizontal="left"/>
    </xf>
    <xf numFmtId="0" fontId="22" fillId="0" borderId="4" xfId="2" applyFill="1" applyBorder="1" applyProtection="1"/>
    <xf numFmtId="0" fontId="22" fillId="0" borderId="8" xfId="2" applyFill="1" applyBorder="1" applyProtection="1"/>
    <xf numFmtId="0" fontId="22" fillId="0" borderId="0" xfId="2" applyFill="1" applyBorder="1" applyAlignment="1" applyProtection="1">
      <alignment horizontal="left"/>
    </xf>
    <xf numFmtId="0" fontId="22" fillId="0" borderId="9" xfId="2" applyFill="1" applyBorder="1" applyProtection="1"/>
    <xf numFmtId="0" fontId="23" fillId="0" borderId="0" xfId="2" applyFont="1" applyFill="1" applyBorder="1" applyAlignment="1" applyProtection="1">
      <alignment vertical="top"/>
    </xf>
    <xf numFmtId="0" fontId="23" fillId="0" borderId="0" xfId="2" applyFont="1" applyFill="1" applyBorder="1" applyAlignment="1" applyProtection="1">
      <alignment horizontal="left"/>
    </xf>
    <xf numFmtId="0" fontId="23" fillId="0" borderId="0" xfId="2" applyFont="1" applyFill="1" applyBorder="1" applyProtection="1"/>
    <xf numFmtId="0" fontId="23" fillId="0" borderId="0" xfId="2" applyFont="1" applyFill="1" applyBorder="1" applyAlignment="1" applyProtection="1">
      <alignment horizontal="right" vertical="top"/>
    </xf>
    <xf numFmtId="0" fontId="22" fillId="0" borderId="5" xfId="2" applyFill="1" applyBorder="1" applyProtection="1"/>
    <xf numFmtId="0" fontId="22" fillId="0" borderId="6" xfId="2" applyFill="1" applyBorder="1" applyProtection="1"/>
    <xf numFmtId="0" fontId="23" fillId="0" borderId="6" xfId="2" applyFont="1" applyFill="1" applyBorder="1" applyAlignment="1" applyProtection="1">
      <alignment vertical="top"/>
    </xf>
    <xf numFmtId="0" fontId="22" fillId="0" borderId="6" xfId="2" applyFill="1" applyBorder="1" applyAlignment="1" applyProtection="1">
      <alignment horizontal="left"/>
    </xf>
    <xf numFmtId="0" fontId="23" fillId="0" borderId="6" xfId="2" applyFont="1" applyFill="1" applyBorder="1" applyProtection="1"/>
    <xf numFmtId="0" fontId="23" fillId="0" borderId="6" xfId="2" applyFont="1" applyFill="1" applyBorder="1" applyAlignment="1" applyProtection="1">
      <alignment horizontal="right" vertical="top"/>
    </xf>
    <xf numFmtId="0" fontId="23" fillId="0" borderId="7" xfId="2" applyFont="1" applyFill="1" applyBorder="1" applyAlignment="1" applyProtection="1">
      <alignment horizontal="left" vertical="top" wrapText="1"/>
    </xf>
    <xf numFmtId="0" fontId="23" fillId="0" borderId="14" xfId="2" applyFont="1" applyFill="1" applyBorder="1" applyProtection="1"/>
    <xf numFmtId="0" fontId="29" fillId="0" borderId="0" xfId="2" applyFont="1" applyBorder="1" applyAlignment="1" applyProtection="1">
      <alignment horizontal="left" vertical="top"/>
    </xf>
    <xf numFmtId="0" fontId="29" fillId="0" borderId="0" xfId="2" applyFont="1" applyBorder="1" applyAlignment="1" applyProtection="1">
      <alignment vertical="top"/>
    </xf>
    <xf numFmtId="0" fontId="0" fillId="0" borderId="0" xfId="0" applyProtection="1"/>
    <xf numFmtId="0" fontId="0" fillId="0" borderId="0" xfId="0" applyAlignment="1" applyProtection="1"/>
    <xf numFmtId="0" fontId="12" fillId="0" borderId="0" xfId="0" applyFont="1" applyProtection="1"/>
    <xf numFmtId="0" fontId="3" fillId="2" borderId="0" xfId="0" applyFont="1" applyFill="1" applyBorder="1" applyAlignment="1" applyProtection="1">
      <alignment vertical="top" wrapText="1"/>
    </xf>
    <xf numFmtId="0" fontId="9" fillId="2" borderId="0" xfId="1" applyFont="1" applyFill="1" applyBorder="1" applyAlignment="1" applyProtection="1">
      <alignment vertical="top" wrapText="1"/>
    </xf>
    <xf numFmtId="0" fontId="0" fillId="0" borderId="6" xfId="0" applyBorder="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0" fontId="0" fillId="0" borderId="11" xfId="0" applyFill="1" applyBorder="1" applyAlignment="1" applyProtection="1">
      <alignment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0" borderId="0" xfId="0" applyBorder="1" applyProtection="1"/>
    <xf numFmtId="0" fontId="0" fillId="2" borderId="1" xfId="0" applyFill="1" applyBorder="1" applyAlignment="1" applyProtection="1"/>
    <xf numFmtId="0" fontId="3"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horizontal="left" vertical="top"/>
    </xf>
    <xf numFmtId="0" fontId="0" fillId="0" borderId="0" xfId="0" applyAlignment="1" applyProtection="1">
      <alignment vertical="top"/>
    </xf>
    <xf numFmtId="0" fontId="0" fillId="0" borderId="0" xfId="0" applyAlignment="1" applyProtection="1">
      <alignment horizontal="left" wrapText="1"/>
    </xf>
    <xf numFmtId="0" fontId="0" fillId="0" borderId="0" xfId="0" applyAlignment="1" applyProtection="1">
      <alignment vertical="top" wrapText="1"/>
    </xf>
    <xf numFmtId="0" fontId="0" fillId="0" borderId="0" xfId="0" applyAlignment="1" applyProtection="1">
      <alignment horizontal="left" vertical="top" wrapText="1"/>
    </xf>
    <xf numFmtId="0" fontId="3" fillId="0" borderId="0" xfId="0" applyFont="1" applyAlignment="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3" fillId="0" borderId="0" xfId="0" applyFont="1" applyAlignment="1" applyProtection="1">
      <alignment horizontal="left" vertical="center" wrapText="1"/>
    </xf>
    <xf numFmtId="0" fontId="3" fillId="0" borderId="0" xfId="0" applyFont="1" applyAlignment="1" applyProtection="1">
      <alignment vertical="top" wrapText="1"/>
    </xf>
    <xf numFmtId="0" fontId="0" fillId="2" borderId="13" xfId="0" applyFill="1" applyBorder="1" applyAlignment="1" applyProtection="1"/>
    <xf numFmtId="0" fontId="3"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3" fillId="0" borderId="0" xfId="0" applyFont="1" applyAlignment="1" applyProtection="1">
      <alignment horizontal="left"/>
    </xf>
    <xf numFmtId="0" fontId="3" fillId="0" borderId="0" xfId="0" applyFont="1" applyAlignment="1" applyProtection="1">
      <alignment horizontal="left" wrapText="1"/>
    </xf>
    <xf numFmtId="0" fontId="3" fillId="0" borderId="0" xfId="0" applyFont="1" applyAlignment="1" applyProtection="1">
      <alignment horizontal="left" vertical="top"/>
    </xf>
    <xf numFmtId="0" fontId="0" fillId="2" borderId="11" xfId="0" applyFill="1" applyBorder="1" applyAlignment="1" applyProtection="1">
      <alignment horizontal="center"/>
    </xf>
    <xf numFmtId="0" fontId="0" fillId="2" borderId="12" xfId="0" applyFill="1" applyBorder="1" applyAlignment="1" applyProtection="1">
      <alignment horizontal="center"/>
    </xf>
    <xf numFmtId="0" fontId="0" fillId="0" borderId="0" xfId="0" applyFill="1" applyAlignment="1" applyProtection="1">
      <alignment vertical="top"/>
    </xf>
    <xf numFmtId="0" fontId="21"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1"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2" borderId="1" xfId="0" applyFill="1" applyBorder="1" applyProtection="1"/>
    <xf numFmtId="0" fontId="3" fillId="0" borderId="6" xfId="0" applyFont="1" applyBorder="1" applyAlignment="1" applyProtection="1">
      <alignment horizontal="left" vertical="top" wrapText="1"/>
    </xf>
    <xf numFmtId="0" fontId="0" fillId="0" borderId="6" xfId="0" applyBorder="1" applyAlignment="1" applyProtection="1">
      <alignment horizontal="left" vertical="top" wrapText="1"/>
    </xf>
    <xf numFmtId="0" fontId="0" fillId="0" borderId="0" xfId="0" applyFont="1" applyAlignment="1" applyProtection="1">
      <alignment horizontal="left" vertical="top" wrapText="1"/>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14"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3" xfId="0" applyBorder="1" applyAlignment="1" applyProtection="1">
      <alignment horizontal="left" vertical="center" wrapText="1"/>
    </xf>
    <xf numFmtId="49" fontId="0" fillId="0" borderId="3" xfId="0" applyNumberFormat="1" applyFont="1" applyFill="1" applyBorder="1" applyAlignment="1" applyProtection="1">
      <alignment vertical="center"/>
    </xf>
    <xf numFmtId="0" fontId="0" fillId="0" borderId="0" xfId="0" applyBorder="1" applyAlignment="1" applyProtection="1">
      <alignment horizontal="center" vertical="center" wrapText="1"/>
    </xf>
    <xf numFmtId="49" fontId="0" fillId="0" borderId="0" xfId="0" applyNumberFormat="1" applyFont="1" applyFill="1" applyBorder="1" applyAlignment="1" applyProtection="1">
      <alignment vertical="center"/>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0" fontId="0" fillId="0" borderId="11" xfId="0" applyFill="1" applyBorder="1" applyAlignment="1" applyProtection="1">
      <alignment horizontal="left" vertical="center" wrapText="1"/>
    </xf>
    <xf numFmtId="49" fontId="0" fillId="0" borderId="11" xfId="0" applyNumberFormat="1" applyFont="1" applyFill="1" applyBorder="1" applyAlignment="1" applyProtection="1">
      <alignment vertical="center"/>
    </xf>
    <xf numFmtId="0" fontId="6" fillId="0" borderId="0" xfId="0" applyFont="1" applyProtection="1"/>
    <xf numFmtId="49" fontId="0" fillId="2" borderId="1" xfId="0" applyNumberFormat="1" applyFont="1" applyFill="1" applyBorder="1" applyAlignment="1" applyProtection="1">
      <alignment vertical="center"/>
      <protection locked="0"/>
    </xf>
    <xf numFmtId="0" fontId="0" fillId="0" borderId="1" xfId="0" applyBorder="1" applyProtection="1">
      <protection locked="0"/>
    </xf>
    <xf numFmtId="0" fontId="21"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4" xfId="0" applyBorder="1" applyProtection="1">
      <protection locked="0"/>
    </xf>
    <xf numFmtId="0" fontId="0" fillId="0" borderId="9" xfId="0" applyBorder="1" applyProtection="1">
      <protection locked="0"/>
    </xf>
    <xf numFmtId="0" fontId="0" fillId="0" borderId="7" xfId="0" applyBorder="1" applyProtection="1">
      <protection locked="0"/>
    </xf>
    <xf numFmtId="0" fontId="0" fillId="0" borderId="0" xfId="0" applyAlignment="1" applyProtection="1">
      <alignment horizontal="left"/>
    </xf>
    <xf numFmtId="0" fontId="0" fillId="0" borderId="0" xfId="0" applyBorder="1" applyAlignment="1" applyProtection="1">
      <alignment horizontal="left" vertical="top" wrapText="1"/>
    </xf>
    <xf numFmtId="0" fontId="0" fillId="0" borderId="0" xfId="0" applyAlignment="1" applyProtection="1">
      <alignment horizontal="left" wrapText="1"/>
    </xf>
    <xf numFmtId="0" fontId="23" fillId="5" borderId="0" xfId="2" applyFont="1" applyFill="1" applyProtection="1"/>
    <xf numFmtId="0" fontId="22" fillId="5" borderId="0" xfId="2" applyFill="1" applyProtection="1"/>
    <xf numFmtId="0" fontId="24" fillId="5" borderId="0" xfId="2" applyFont="1" applyFill="1" applyAlignment="1" applyProtection="1">
      <alignment horizontal="center" vertical="top"/>
    </xf>
    <xf numFmtId="0" fontId="22" fillId="5" borderId="0" xfId="2" applyFill="1" applyAlignment="1" applyProtection="1">
      <alignment wrapText="1"/>
    </xf>
    <xf numFmtId="0" fontId="22" fillId="0" borderId="0" xfId="2" applyAlignment="1" applyProtection="1">
      <alignment wrapText="1"/>
    </xf>
    <xf numFmtId="0" fontId="23" fillId="5" borderId="0" xfId="2" applyFont="1" applyFill="1" applyBorder="1" applyAlignment="1" applyProtection="1">
      <alignment horizontal="left" vertical="top"/>
    </xf>
    <xf numFmtId="0" fontId="22" fillId="5" borderId="0" xfId="2" applyFont="1" applyFill="1" applyBorder="1" applyAlignment="1" applyProtection="1">
      <alignment horizontal="center" vertical="top" wrapText="1"/>
    </xf>
    <xf numFmtId="2" fontId="22" fillId="5" borderId="1" xfId="2" applyNumberFormat="1" applyFont="1" applyFill="1" applyBorder="1" applyAlignment="1" applyProtection="1">
      <alignment horizontal="center" vertical="top"/>
    </xf>
    <xf numFmtId="0" fontId="22" fillId="5" borderId="1" xfId="2" applyFill="1" applyBorder="1" applyProtection="1"/>
    <xf numFmtId="0" fontId="22" fillId="5" borderId="1" xfId="2" applyFont="1" applyFill="1" applyBorder="1" applyProtection="1"/>
    <xf numFmtId="0" fontId="23" fillId="5" borderId="1" xfId="2" applyFont="1" applyFill="1" applyBorder="1" applyProtection="1"/>
    <xf numFmtId="2" fontId="22" fillId="5" borderId="1" xfId="2" applyNumberFormat="1" applyFont="1" applyFill="1" applyBorder="1" applyAlignment="1" applyProtection="1">
      <alignment horizontal="center" vertical="center"/>
    </xf>
    <xf numFmtId="2" fontId="23" fillId="5" borderId="1" xfId="2" applyNumberFormat="1" applyFont="1" applyFill="1" applyBorder="1" applyAlignment="1" applyProtection="1">
      <alignment horizontal="left" vertical="top"/>
    </xf>
    <xf numFmtId="2" fontId="22" fillId="5" borderId="1" xfId="2" applyNumberFormat="1" applyFill="1" applyBorder="1" applyProtection="1"/>
    <xf numFmtId="165" fontId="22" fillId="0" borderId="0" xfId="2" applyNumberFormat="1" applyProtection="1"/>
    <xf numFmtId="0" fontId="31" fillId="5" borderId="1" xfId="2" applyFont="1" applyFill="1" applyBorder="1" applyAlignment="1" applyProtection="1">
      <alignment vertical="center"/>
    </xf>
    <xf numFmtId="0" fontId="31" fillId="5" borderId="1" xfId="2" applyFont="1" applyFill="1" applyBorder="1" applyAlignment="1" applyProtection="1">
      <alignment horizontal="right" vertical="center"/>
    </xf>
    <xf numFmtId="0" fontId="22" fillId="5" borderId="0" xfId="2" applyFont="1" applyFill="1" applyProtection="1"/>
    <xf numFmtId="0" fontId="22" fillId="0" borderId="0" xfId="2" applyFont="1" applyProtection="1"/>
    <xf numFmtId="2" fontId="31" fillId="5" borderId="1" xfId="2" applyNumberFormat="1" applyFont="1" applyFill="1" applyBorder="1" applyAlignment="1" applyProtection="1">
      <alignment horizontal="right" vertical="center"/>
    </xf>
    <xf numFmtId="1" fontId="31" fillId="5" borderId="1" xfId="2" applyNumberFormat="1" applyFont="1" applyFill="1" applyBorder="1" applyAlignment="1" applyProtection="1">
      <alignment horizontal="right" vertical="center"/>
    </xf>
    <xf numFmtId="0" fontId="32" fillId="5" borderId="1" xfId="2" applyFont="1" applyFill="1" applyBorder="1" applyAlignment="1" applyProtection="1">
      <alignment vertical="top" wrapText="1"/>
    </xf>
    <xf numFmtId="0" fontId="22" fillId="5" borderId="1" xfId="2" applyFill="1" applyBorder="1" applyAlignment="1" applyProtection="1">
      <alignment horizontal="right" vertical="top"/>
    </xf>
    <xf numFmtId="164" fontId="31" fillId="5" borderId="1" xfId="2" applyNumberFormat="1" applyFont="1" applyFill="1" applyBorder="1" applyAlignment="1" applyProtection="1">
      <alignment horizontal="right" vertical="top"/>
    </xf>
    <xf numFmtId="0" fontId="31" fillId="5" borderId="0" xfId="2" applyFont="1" applyFill="1" applyBorder="1" applyAlignment="1" applyProtection="1">
      <alignment horizontal="right" vertical="center"/>
    </xf>
    <xf numFmtId="0" fontId="22" fillId="5" borderId="1" xfId="2" applyFill="1" applyBorder="1" applyAlignment="1" applyProtection="1">
      <alignment vertical="top"/>
    </xf>
    <xf numFmtId="0" fontId="31" fillId="5" borderId="1" xfId="2" applyFont="1" applyFill="1" applyBorder="1" applyAlignment="1" applyProtection="1">
      <alignment horizontal="right" vertical="top"/>
    </xf>
    <xf numFmtId="0" fontId="32" fillId="5" borderId="0" xfId="2" applyFont="1" applyFill="1" applyBorder="1" applyAlignment="1" applyProtection="1">
      <alignment vertical="top" wrapText="1"/>
    </xf>
    <xf numFmtId="0" fontId="22" fillId="5" borderId="0" xfId="2" quotePrefix="1" applyFill="1" applyProtection="1"/>
    <xf numFmtId="2" fontId="23" fillId="5" borderId="0" xfId="2" applyNumberFormat="1" applyFont="1" applyFill="1" applyBorder="1" applyProtection="1"/>
    <xf numFmtId="164" fontId="31" fillId="5" borderId="0" xfId="2" applyNumberFormat="1" applyFont="1" applyFill="1" applyBorder="1" applyAlignment="1" applyProtection="1">
      <alignment horizontal="right" vertical="center"/>
    </xf>
    <xf numFmtId="0" fontId="22" fillId="5" borderId="0" xfId="2" applyFill="1" applyBorder="1" applyAlignment="1" applyProtection="1">
      <alignment vertical="top"/>
    </xf>
    <xf numFmtId="0" fontId="23" fillId="0" borderId="0" xfId="2" applyFont="1" applyProtection="1"/>
    <xf numFmtId="0" fontId="23" fillId="5" borderId="0" xfId="2" applyFont="1" applyFill="1" applyAlignment="1" applyProtection="1">
      <alignment horizontal="right"/>
    </xf>
    <xf numFmtId="2" fontId="22" fillId="5" borderId="0" xfId="2" applyNumberFormat="1" applyFont="1" applyFill="1" applyBorder="1" applyAlignment="1" applyProtection="1">
      <alignment horizontal="center" vertical="top"/>
    </xf>
    <xf numFmtId="0" fontId="23" fillId="5" borderId="14" xfId="2" applyFont="1" applyFill="1" applyBorder="1" applyProtection="1"/>
    <xf numFmtId="0" fontId="22" fillId="5" borderId="3" xfId="2" applyFill="1" applyBorder="1" applyAlignment="1" applyProtection="1">
      <alignment horizontal="left"/>
    </xf>
    <xf numFmtId="0" fontId="22" fillId="5" borderId="3" xfId="2" applyFill="1" applyBorder="1" applyProtection="1"/>
    <xf numFmtId="0" fontId="22" fillId="5" borderId="4" xfId="2" applyFill="1" applyBorder="1" applyProtection="1"/>
    <xf numFmtId="0" fontId="22" fillId="5" borderId="9" xfId="2" applyFont="1" applyFill="1" applyBorder="1" applyAlignment="1" applyProtection="1">
      <alignment horizontal="left" vertical="top" wrapText="1"/>
    </xf>
    <xf numFmtId="0" fontId="22" fillId="5" borderId="8" xfId="2" applyFill="1" applyBorder="1" applyProtection="1"/>
    <xf numFmtId="0" fontId="22" fillId="5" borderId="0" xfId="2" applyFill="1" applyBorder="1" applyAlignment="1" applyProtection="1">
      <alignment horizontal="left"/>
    </xf>
    <xf numFmtId="0" fontId="22" fillId="5" borderId="9" xfId="2" applyFill="1" applyBorder="1" applyProtection="1"/>
    <xf numFmtId="0" fontId="22" fillId="5" borderId="0" xfId="2" applyFill="1" applyBorder="1" applyAlignment="1" applyProtection="1">
      <alignment horizontal="right"/>
    </xf>
    <xf numFmtId="0" fontId="22" fillId="5" borderId="5" xfId="2" applyFill="1" applyBorder="1" applyProtection="1"/>
    <xf numFmtId="0" fontId="22" fillId="5" borderId="6" xfId="2" applyFill="1" applyBorder="1" applyAlignment="1" applyProtection="1">
      <alignment horizontal="left"/>
    </xf>
    <xf numFmtId="0" fontId="22" fillId="5" borderId="11" xfId="2" applyFill="1" applyBorder="1" applyAlignment="1" applyProtection="1">
      <alignment vertical="top"/>
    </xf>
    <xf numFmtId="0" fontId="22" fillId="5" borderId="6" xfId="2" applyFill="1" applyBorder="1" applyProtection="1"/>
    <xf numFmtId="0" fontId="22" fillId="5" borderId="7" xfId="2" applyFill="1" applyBorder="1" applyProtection="1"/>
    <xf numFmtId="0" fontId="22" fillId="0" borderId="0" xfId="2" applyFill="1" applyAlignment="1" applyProtection="1">
      <alignment vertical="top"/>
    </xf>
    <xf numFmtId="0" fontId="22" fillId="0" borderId="0" xfId="2" applyFill="1" applyAlignment="1" applyProtection="1">
      <alignment horizontal="left" vertical="top"/>
    </xf>
    <xf numFmtId="0" fontId="22" fillId="0" borderId="0" xfId="2" applyFill="1" applyAlignment="1" applyProtection="1">
      <alignment horizontal="left"/>
    </xf>
    <xf numFmtId="0" fontId="22" fillId="0" borderId="0" xfId="2" applyAlignment="1" applyProtection="1">
      <alignment vertical="top"/>
    </xf>
    <xf numFmtId="0" fontId="22" fillId="0" borderId="0" xfId="2" applyAlignment="1" applyProtection="1">
      <alignment horizontal="left" vertical="top"/>
    </xf>
    <xf numFmtId="0" fontId="0" fillId="0" borderId="0" xfId="0" applyAlignment="1" applyProtection="1">
      <alignment horizontal="center" vertical="center"/>
    </xf>
    <xf numFmtId="0" fontId="3" fillId="0" borderId="0" xfId="0" applyFont="1" applyProtection="1"/>
    <xf numFmtId="0" fontId="0" fillId="0" borderId="0" xfId="0" quotePrefix="1" applyProtection="1"/>
    <xf numFmtId="0" fontId="0" fillId="0" borderId="0" xfId="0" quotePrefix="1" applyAlignment="1" applyProtection="1">
      <alignment horizontal="left" vertical="center"/>
    </xf>
    <xf numFmtId="0" fontId="0" fillId="0" borderId="0" xfId="0" applyAlignment="1" applyProtection="1">
      <alignment horizontal="center" vertical="center" wrapText="1"/>
    </xf>
    <xf numFmtId="0" fontId="0" fillId="0" borderId="0" xfId="0" applyAlignment="1" applyProtection="1">
      <alignment wrapText="1"/>
    </xf>
    <xf numFmtId="0" fontId="0" fillId="3" borderId="0" xfId="0" applyFill="1" applyBorder="1" applyProtection="1"/>
    <xf numFmtId="0" fontId="0" fillId="0" borderId="0" xfId="0" applyAlignment="1" applyProtection="1">
      <alignment vertical="center"/>
    </xf>
    <xf numFmtId="0" fontId="0" fillId="3" borderId="1" xfId="0" applyFill="1" applyBorder="1" applyProtection="1"/>
    <xf numFmtId="0" fontId="0" fillId="0" borderId="0" xfId="0" applyFill="1" applyProtection="1"/>
    <xf numFmtId="49" fontId="0" fillId="0" borderId="0" xfId="0" applyNumberFormat="1" applyAlignment="1" applyProtection="1">
      <alignment horizontal="center" vertical="center"/>
    </xf>
    <xf numFmtId="0" fontId="0" fillId="0" borderId="0" xfId="0" applyFill="1" applyBorder="1" applyProtection="1"/>
    <xf numFmtId="0" fontId="0" fillId="0" borderId="0" xfId="0" applyFont="1" applyAlignment="1" applyProtection="1">
      <alignment horizontal="center" vertical="center"/>
    </xf>
    <xf numFmtId="0" fontId="0" fillId="0" borderId="0" xfId="0" applyFont="1" applyProtection="1"/>
    <xf numFmtId="0" fontId="21" fillId="0" borderId="0" xfId="0" applyFont="1" applyBorder="1" applyAlignment="1" applyProtection="1">
      <alignment horizontal="left" vertical="top"/>
    </xf>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0" borderId="8" xfId="0" applyBorder="1" applyProtection="1"/>
    <xf numFmtId="0" fontId="0" fillId="0" borderId="5" xfId="0" applyBorder="1" applyProtection="1"/>
    <xf numFmtId="0" fontId="0" fillId="0" borderId="7" xfId="0" applyBorder="1" applyProtection="1"/>
    <xf numFmtId="0" fontId="0" fillId="0" borderId="1" xfId="0" applyBorder="1" applyAlignment="1" applyProtection="1">
      <alignment vertical="top"/>
      <protection locked="0"/>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3" fillId="0" borderId="0" xfId="0" applyFont="1" applyAlignment="1" applyProtection="1">
      <alignment horizontal="left" wrapText="1"/>
    </xf>
    <xf numFmtId="49" fontId="0" fillId="0" borderId="1" xfId="0" applyNumberFormat="1" applyBorder="1" applyAlignment="1" applyProtection="1">
      <alignment horizontal="center" vertical="center"/>
    </xf>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0" fillId="0" borderId="0" xfId="0" applyBorder="1" applyAlignment="1" applyProtection="1">
      <alignment horizontal="center" vertical="center"/>
      <protection locked="0"/>
    </xf>
    <xf numFmtId="0" fontId="0" fillId="0" borderId="1" xfId="0" applyFont="1" applyBorder="1" applyProtection="1"/>
    <xf numFmtId="0" fontId="0" fillId="0" borderId="0" xfId="0" quotePrefix="1" applyAlignment="1" applyProtection="1">
      <alignment vertical="top"/>
    </xf>
    <xf numFmtId="0" fontId="3" fillId="2" borderId="0" xfId="0" applyFont="1" applyFill="1" applyBorder="1" applyAlignment="1" applyProtection="1">
      <alignment horizontal="left" vertical="top"/>
    </xf>
    <xf numFmtId="0" fontId="0" fillId="0" borderId="0" xfId="0" applyAlignment="1" applyProtection="1">
      <alignment horizontal="left" vertical="top" wrapText="1"/>
    </xf>
    <xf numFmtId="0" fontId="5" fillId="0" borderId="0" xfId="0" applyFont="1" applyFill="1" applyProtection="1"/>
    <xf numFmtId="0" fontId="0" fillId="6" borderId="0" xfId="0" applyFill="1" applyBorder="1" applyProtection="1"/>
    <xf numFmtId="0" fontId="0" fillId="6" borderId="0" xfId="0" applyFill="1" applyProtection="1"/>
    <xf numFmtId="0" fontId="41" fillId="0" borderId="1" xfId="2" applyFont="1" applyFill="1" applyBorder="1" applyAlignment="1">
      <alignment vertical="center" wrapText="1" readingOrder="1"/>
    </xf>
    <xf numFmtId="0" fontId="41" fillId="0" borderId="1" xfId="2" applyFont="1" applyFill="1" applyBorder="1" applyAlignment="1">
      <alignment horizontal="center" vertical="center" wrapText="1" readingOrder="1"/>
    </xf>
    <xf numFmtId="0" fontId="41" fillId="0" borderId="1" xfId="2" applyFont="1" applyFill="1" applyBorder="1" applyAlignment="1">
      <alignment horizontal="left" vertical="center" wrapText="1" readingOrder="1"/>
    </xf>
    <xf numFmtId="2" fontId="41" fillId="0" borderId="1" xfId="3" applyNumberFormat="1" applyFont="1" applyFill="1" applyBorder="1" applyAlignment="1">
      <alignment horizontal="right" vertical="center" wrapText="1" readingOrder="1"/>
    </xf>
    <xf numFmtId="0" fontId="41" fillId="0" borderId="1" xfId="2" applyFont="1" applyFill="1" applyBorder="1" applyAlignment="1">
      <alignment horizontal="right" vertical="center" wrapText="1" readingOrder="1"/>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xf>
    <xf numFmtId="164" fontId="0" fillId="3" borderId="1" xfId="0" applyNumberFormat="1" applyFill="1" applyBorder="1" applyProtection="1"/>
    <xf numFmtId="0" fontId="0" fillId="3" borderId="0" xfId="0" applyFill="1" applyAlignment="1" applyProtection="1">
      <alignment horizontal="left" vertical="top"/>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vertical="top" wrapText="1"/>
    </xf>
    <xf numFmtId="2" fontId="0" fillId="3" borderId="1" xfId="0" applyNumberFormat="1" applyFill="1" applyBorder="1" applyProtection="1"/>
    <xf numFmtId="0" fontId="0" fillId="0" borderId="0" xfId="0" applyBorder="1" applyAlignment="1" applyProtection="1">
      <alignment horizontal="left" vertical="top" wrapText="1"/>
    </xf>
    <xf numFmtId="0" fontId="0" fillId="0" borderId="1" xfId="0" applyFont="1" applyFill="1" applyBorder="1" applyAlignment="1" applyProtection="1">
      <alignment vertical="top"/>
    </xf>
    <xf numFmtId="0" fontId="38" fillId="0" borderId="0" xfId="0" applyFont="1" applyFill="1" applyBorder="1" applyAlignment="1" applyProtection="1">
      <alignment horizontal="left" vertical="center"/>
    </xf>
    <xf numFmtId="0" fontId="24" fillId="0" borderId="0" xfId="2" applyFont="1" applyAlignment="1" applyProtection="1">
      <alignment horizontal="center" vertical="top"/>
    </xf>
    <xf numFmtId="0" fontId="25" fillId="0" borderId="0" xfId="2" applyFont="1" applyAlignment="1" applyProtection="1">
      <alignment horizontal="center" wrapText="1"/>
    </xf>
    <xf numFmtId="0" fontId="23" fillId="0" borderId="11" xfId="2" applyFont="1" applyFill="1" applyBorder="1" applyAlignment="1" applyProtection="1">
      <alignment horizontal="left" vertical="top" wrapText="1"/>
    </xf>
    <xf numFmtId="0" fontId="23" fillId="0" borderId="12" xfId="2" applyFont="1" applyFill="1" applyBorder="1" applyAlignment="1" applyProtection="1">
      <alignment horizontal="left" vertical="top" wrapText="1"/>
    </xf>
    <xf numFmtId="0" fontId="23" fillId="0" borderId="0" xfId="2" applyFont="1" applyBorder="1" applyAlignment="1" applyProtection="1">
      <alignment horizontal="center" vertical="center" textRotation="90"/>
    </xf>
    <xf numFmtId="0" fontId="23" fillId="0" borderId="13" xfId="2" applyFont="1" applyBorder="1" applyAlignment="1" applyProtection="1">
      <alignment horizontal="left" vertical="top" wrapText="1"/>
    </xf>
    <xf numFmtId="0" fontId="23" fillId="0" borderId="17" xfId="2" applyFont="1" applyBorder="1" applyAlignment="1" applyProtection="1">
      <alignment horizontal="left" vertical="top" wrapText="1"/>
    </xf>
    <xf numFmtId="0" fontId="23" fillId="5" borderId="11" xfId="2" applyFont="1" applyFill="1" applyBorder="1" applyAlignment="1" applyProtection="1">
      <alignment horizontal="left" vertical="top" wrapText="1"/>
    </xf>
    <xf numFmtId="0" fontId="23" fillId="5" borderId="12" xfId="2" applyFont="1" applyFill="1" applyBorder="1" applyAlignment="1" applyProtection="1">
      <alignment horizontal="left" vertical="top" wrapText="1"/>
    </xf>
    <xf numFmtId="0" fontId="23" fillId="0" borderId="13" xfId="2" applyFont="1" applyBorder="1" applyAlignment="1" applyProtection="1">
      <alignment horizontal="left" vertical="top"/>
    </xf>
    <xf numFmtId="0" fontId="23" fillId="0" borderId="16" xfId="2" applyFont="1" applyBorder="1" applyAlignment="1" applyProtection="1">
      <alignment horizontal="left" vertical="top" wrapText="1"/>
    </xf>
    <xf numFmtId="0" fontId="23" fillId="0" borderId="14" xfId="2" applyFont="1" applyBorder="1" applyAlignment="1" applyProtection="1">
      <alignment horizontal="left" vertical="top"/>
    </xf>
    <xf numFmtId="0" fontId="23" fillId="0" borderId="3" xfId="2" applyFont="1" applyBorder="1" applyAlignment="1" applyProtection="1">
      <alignment horizontal="left" vertical="top"/>
    </xf>
    <xf numFmtId="0" fontId="23" fillId="0" borderId="6" xfId="2" applyFont="1" applyBorder="1" applyAlignment="1" applyProtection="1">
      <alignment horizontal="left" vertical="top" wrapText="1"/>
    </xf>
    <xf numFmtId="0" fontId="23" fillId="0" borderId="1" xfId="2" applyFont="1" applyBorder="1" applyAlignment="1" applyProtection="1">
      <alignment horizontal="left" vertical="top" wrapText="1"/>
    </xf>
    <xf numFmtId="0" fontId="23" fillId="0" borderId="11" xfId="2" applyFont="1" applyBorder="1" applyAlignment="1" applyProtection="1">
      <alignment horizontal="left" vertical="top" wrapText="1"/>
    </xf>
    <xf numFmtId="0" fontId="22" fillId="0" borderId="11" xfId="2" applyFont="1" applyBorder="1" applyAlignment="1" applyProtection="1">
      <alignment horizontal="left" vertical="top" wrapText="1"/>
    </xf>
    <xf numFmtId="0" fontId="22" fillId="0" borderId="12" xfId="2" applyFont="1" applyBorder="1" applyAlignment="1" applyProtection="1">
      <alignment horizontal="left" vertical="top" wrapText="1"/>
    </xf>
    <xf numFmtId="0" fontId="23" fillId="0" borderId="0" xfId="2" applyFont="1" applyFill="1" applyBorder="1" applyAlignment="1" applyProtection="1">
      <alignment horizontal="left" vertical="top" wrapText="1"/>
    </xf>
    <xf numFmtId="0" fontId="22" fillId="5" borderId="0" xfId="2" applyFont="1" applyFill="1" applyBorder="1" applyAlignment="1" applyProtection="1">
      <alignment horizontal="left" vertical="top" wrapText="1"/>
    </xf>
    <xf numFmtId="0" fontId="36" fillId="2" borderId="3" xfId="2" applyFont="1" applyFill="1" applyBorder="1" applyAlignment="1" applyProtection="1">
      <alignment vertical="top" wrapText="1"/>
    </xf>
    <xf numFmtId="0" fontId="23" fillId="2" borderId="3" xfId="2" applyFont="1" applyFill="1" applyBorder="1" applyAlignment="1" applyProtection="1">
      <alignment vertical="top" wrapText="1"/>
    </xf>
    <xf numFmtId="0" fontId="23" fillId="2" borderId="0" xfId="2" applyFont="1" applyFill="1" applyBorder="1" applyAlignment="1" applyProtection="1">
      <alignment vertical="top" wrapText="1"/>
    </xf>
    <xf numFmtId="0" fontId="23" fillId="2" borderId="9" xfId="2" applyFont="1" applyFill="1" applyBorder="1" applyAlignment="1" applyProtection="1">
      <alignment vertical="top" wrapText="1"/>
    </xf>
    <xf numFmtId="0" fontId="23" fillId="2" borderId="6" xfId="2" applyFont="1" applyFill="1" applyBorder="1" applyAlignment="1" applyProtection="1">
      <alignment vertical="top" wrapText="1"/>
    </xf>
    <xf numFmtId="0" fontId="22" fillId="0" borderId="0" xfId="2" applyFont="1" applyFill="1" applyBorder="1" applyAlignment="1" applyProtection="1">
      <alignment vertical="top" wrapText="1"/>
    </xf>
    <xf numFmtId="0" fontId="2" fillId="0" borderId="0" xfId="2" applyFont="1" applyFill="1" applyBorder="1" applyAlignment="1" applyProtection="1">
      <alignment horizontal="center" vertical="top"/>
    </xf>
    <xf numFmtId="0" fontId="2" fillId="0" borderId="0" xfId="2" applyFont="1" applyFill="1" applyBorder="1" applyAlignment="1" applyProtection="1">
      <alignment horizontal="left" vertical="top"/>
    </xf>
    <xf numFmtId="0" fontId="22" fillId="0" borderId="0" xfId="2" applyFont="1" applyBorder="1" applyAlignment="1" applyProtection="1">
      <alignment vertical="top" wrapText="1"/>
    </xf>
    <xf numFmtId="0" fontId="42" fillId="0" borderId="1" xfId="2" applyFont="1" applyBorder="1" applyAlignment="1" applyProtection="1">
      <alignment horizontal="left" vertical="top"/>
    </xf>
    <xf numFmtId="0" fontId="43" fillId="0" borderId="1" xfId="2"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2" fillId="0" borderId="1" xfId="2" applyFont="1" applyBorder="1" applyAlignment="1" applyProtection="1">
      <alignment vertical="top" wrapText="1"/>
    </xf>
    <xf numFmtId="0" fontId="22" fillId="0" borderId="6" xfId="2" applyFont="1" applyBorder="1" applyAlignment="1" applyProtection="1">
      <alignment horizontal="left" vertical="top" wrapText="1"/>
    </xf>
    <xf numFmtId="0" fontId="22" fillId="5" borderId="6" xfId="2" applyFill="1" applyBorder="1" applyAlignment="1" applyProtection="1">
      <alignment vertical="top"/>
    </xf>
    <xf numFmtId="0" fontId="22" fillId="5" borderId="0" xfId="2" applyFont="1" applyFill="1" applyBorder="1" applyAlignment="1" applyProtection="1">
      <alignment vertical="top" wrapText="1"/>
    </xf>
    <xf numFmtId="0" fontId="44" fillId="0" borderId="0" xfId="2" applyFont="1" applyFill="1" applyBorder="1" applyAlignment="1" applyProtection="1">
      <alignment horizontal="center" wrapText="1"/>
    </xf>
    <xf numFmtId="0" fontId="22" fillId="0" borderId="1" xfId="2" applyFont="1" applyBorder="1" applyAlignment="1" applyProtection="1">
      <alignment vertical="top" wrapText="1"/>
      <protection locked="0"/>
    </xf>
    <xf numFmtId="0" fontId="22" fillId="0" borderId="4" xfId="2" applyFont="1" applyFill="1" applyBorder="1" applyAlignment="1" applyProtection="1">
      <alignment horizontal="center" vertical="center"/>
      <protection locked="0"/>
    </xf>
    <xf numFmtId="0" fontId="22" fillId="3" borderId="1" xfId="2" applyFont="1" applyFill="1" applyBorder="1" applyAlignment="1" applyProtection="1">
      <alignment vertical="top" wrapText="1"/>
      <protection hidden="1"/>
    </xf>
    <xf numFmtId="0" fontId="2" fillId="3" borderId="1" xfId="2" applyFont="1" applyFill="1" applyBorder="1" applyAlignment="1" applyProtection="1">
      <alignment horizontal="center" vertical="top"/>
      <protection hidden="1"/>
    </xf>
    <xf numFmtId="0" fontId="22" fillId="3" borderId="1" xfId="2" applyFont="1" applyFill="1" applyBorder="1" applyAlignment="1" applyProtection="1">
      <alignment horizontal="center" vertical="center"/>
      <protection hidden="1"/>
    </xf>
    <xf numFmtId="0" fontId="22" fillId="2" borderId="1" xfId="2" applyFont="1" applyFill="1" applyBorder="1" applyAlignment="1" applyProtection="1">
      <alignment horizontal="center" vertical="center"/>
      <protection locked="0" hidden="1"/>
    </xf>
    <xf numFmtId="2" fontId="22" fillId="3" borderId="1" xfId="2" applyNumberFormat="1" applyFont="1" applyFill="1" applyBorder="1" applyAlignment="1" applyProtection="1">
      <alignment horizontal="center" vertical="center"/>
      <protection hidden="1"/>
    </xf>
    <xf numFmtId="0" fontId="22" fillId="3" borderId="15" xfId="2" applyFont="1" applyFill="1" applyBorder="1" applyAlignment="1" applyProtection="1">
      <alignment horizontal="center" vertical="center"/>
      <protection hidden="1"/>
    </xf>
    <xf numFmtId="0" fontId="22" fillId="2" borderId="15" xfId="2" applyFont="1" applyFill="1" applyBorder="1" applyAlignment="1" applyProtection="1">
      <alignment horizontal="center" vertical="center"/>
      <protection locked="0" hidden="1"/>
    </xf>
    <xf numFmtId="0" fontId="22" fillId="0" borderId="0" xfId="2" applyProtection="1">
      <protection hidden="1"/>
    </xf>
    <xf numFmtId="2" fontId="23" fillId="3" borderId="1" xfId="2" applyNumberFormat="1" applyFont="1" applyFill="1" applyBorder="1" applyAlignment="1" applyProtection="1">
      <alignment horizontal="center" vertical="center"/>
      <protection hidden="1"/>
    </xf>
    <xf numFmtId="2" fontId="22" fillId="5" borderId="1" xfId="2" applyNumberFormat="1" applyFont="1" applyFill="1" applyBorder="1" applyAlignment="1" applyProtection="1">
      <alignment horizontal="left" vertical="top"/>
      <protection hidden="1"/>
    </xf>
    <xf numFmtId="0" fontId="23" fillId="5" borderId="1" xfId="2" applyFont="1" applyFill="1" applyBorder="1" applyAlignment="1" applyProtection="1">
      <alignment vertical="top" wrapText="1"/>
      <protection hidden="1"/>
    </xf>
    <xf numFmtId="0" fontId="23" fillId="5" borderId="1" xfId="2" applyFont="1" applyFill="1" applyBorder="1" applyAlignment="1" applyProtection="1">
      <alignment horizontal="left" vertical="top"/>
      <protection hidden="1"/>
    </xf>
    <xf numFmtId="0" fontId="43" fillId="0" borderId="1" xfId="2" applyFont="1" applyBorder="1" applyAlignment="1" applyProtection="1">
      <alignment vertical="top" wrapText="1"/>
      <protection hidden="1"/>
    </xf>
    <xf numFmtId="0" fontId="22" fillId="3" borderId="13" xfId="2" applyFont="1" applyFill="1" applyBorder="1" applyAlignment="1" applyProtection="1">
      <alignment horizontal="center" vertical="center"/>
      <protection hidden="1"/>
    </xf>
    <xf numFmtId="0" fontId="22" fillId="3" borderId="12" xfId="2" applyFont="1" applyFill="1" applyBorder="1" applyAlignment="1" applyProtection="1">
      <alignment horizontal="center" vertical="center"/>
      <protection hidden="1"/>
    </xf>
    <xf numFmtId="0" fontId="22" fillId="3" borderId="7" xfId="2" applyFont="1" applyFill="1" applyBorder="1" applyAlignment="1" applyProtection="1">
      <alignment horizontal="center" vertical="center"/>
      <protection hidden="1"/>
    </xf>
    <xf numFmtId="0" fontId="43" fillId="0" borderId="1" xfId="2" applyFont="1" applyBorder="1" applyAlignment="1" applyProtection="1">
      <alignment horizontal="left" vertical="top" wrapText="1"/>
      <protection hidden="1"/>
    </xf>
    <xf numFmtId="0" fontId="22" fillId="2" borderId="13" xfId="2" applyFont="1" applyFill="1" applyBorder="1" applyAlignment="1" applyProtection="1">
      <alignment horizontal="center" vertical="center"/>
      <protection locked="0" hidden="1"/>
    </xf>
    <xf numFmtId="0" fontId="22" fillId="2" borderId="12" xfId="2" applyFont="1" applyFill="1" applyBorder="1" applyAlignment="1" applyProtection="1">
      <alignment horizontal="center" vertical="center"/>
      <protection locked="0" hidden="1"/>
    </xf>
    <xf numFmtId="0" fontId="22" fillId="2" borderId="7" xfId="2" applyFont="1" applyFill="1" applyBorder="1" applyAlignment="1" applyProtection="1">
      <alignment horizontal="center" vertical="center"/>
      <protection locked="0" hidden="1"/>
    </xf>
    <xf numFmtId="0" fontId="22" fillId="5" borderId="6" xfId="2" applyFont="1" applyFill="1" applyBorder="1" applyAlignment="1" applyProtection="1">
      <alignment horizontal="center" vertical="center"/>
      <protection hidden="1"/>
    </xf>
    <xf numFmtId="164" fontId="22" fillId="3" borderId="1" xfId="2" applyNumberFormat="1" applyFont="1" applyFill="1" applyBorder="1" applyAlignment="1" applyProtection="1">
      <alignment horizontal="center" vertical="top"/>
      <protection hidden="1"/>
    </xf>
    <xf numFmtId="0" fontId="23" fillId="0" borderId="1" xfId="2" applyFont="1" applyBorder="1" applyAlignment="1" applyProtection="1">
      <alignment horizontal="left" vertical="top" wrapText="1"/>
      <protection hidden="1"/>
    </xf>
    <xf numFmtId="0" fontId="23" fillId="5" borderId="1" xfId="2" applyFont="1" applyFill="1" applyBorder="1" applyAlignment="1" applyProtection="1">
      <alignment wrapText="1"/>
      <protection hidden="1"/>
    </xf>
    <xf numFmtId="0" fontId="22" fillId="3" borderId="1" xfId="2" applyFont="1" applyFill="1" applyBorder="1" applyAlignment="1" applyProtection="1">
      <alignment horizontal="center" vertical="center" wrapText="1"/>
      <protection hidden="1"/>
    </xf>
    <xf numFmtId="0" fontId="22" fillId="2" borderId="1" xfId="2" applyFont="1" applyFill="1" applyBorder="1" applyAlignment="1" applyProtection="1">
      <alignment horizontal="center" vertical="center" wrapText="1"/>
      <protection locked="0" hidden="1"/>
    </xf>
    <xf numFmtId="0" fontId="23" fillId="3" borderId="1" xfId="2" applyFont="1" applyFill="1" applyBorder="1" applyAlignment="1" applyProtection="1">
      <alignment horizontal="center" vertical="center"/>
      <protection hidden="1"/>
    </xf>
    <xf numFmtId="0" fontId="22" fillId="2" borderId="1" xfId="2" applyFont="1" applyFill="1" applyBorder="1" applyAlignment="1" applyProtection="1">
      <alignment horizontal="center" vertical="center"/>
      <protection hidden="1"/>
    </xf>
    <xf numFmtId="0" fontId="23" fillId="3" borderId="1" xfId="2" applyFont="1" applyFill="1" applyBorder="1" applyAlignment="1" applyProtection="1">
      <alignment horizontal="left" vertical="top" wrapText="1"/>
      <protection hidden="1"/>
    </xf>
    <xf numFmtId="0" fontId="0" fillId="6" borderId="0" xfId="0" applyFill="1" applyAlignment="1" applyProtection="1">
      <alignment horizontal="left"/>
    </xf>
    <xf numFmtId="0" fontId="0" fillId="6" borderId="0" xfId="0" applyFill="1" applyAlignment="1" applyProtection="1">
      <alignment vertical="top"/>
    </xf>
    <xf numFmtId="0" fontId="0" fillId="3" borderId="0" xfId="0" applyFill="1" applyBorder="1" applyAlignment="1" applyProtection="1">
      <alignment horizontal="center"/>
    </xf>
    <xf numFmtId="0" fontId="0" fillId="0" borderId="0" xfId="0" applyFill="1" applyBorder="1" applyAlignment="1" applyProtection="1">
      <alignment horizontal="left" vertical="top"/>
      <protection locked="0"/>
    </xf>
    <xf numFmtId="0" fontId="0" fillId="0" borderId="11" xfId="0" applyFill="1" applyBorder="1" applyAlignment="1" applyProtection="1">
      <alignment horizontal="left" vertical="top"/>
      <protection locked="0"/>
    </xf>
    <xf numFmtId="0" fontId="18" fillId="0" borderId="0" xfId="0" applyFont="1" applyAlignment="1" applyProtection="1">
      <alignment horizontal="right" vertical="center"/>
    </xf>
    <xf numFmtId="0" fontId="0" fillId="3" borderId="1" xfId="0" applyFont="1" applyFill="1" applyBorder="1" applyAlignment="1" applyProtection="1">
      <alignment horizontal="center" vertical="center"/>
    </xf>
    <xf numFmtId="0" fontId="0" fillId="0" borderId="0" xfId="0" applyFill="1" applyBorder="1" applyAlignment="1" applyProtection="1">
      <alignment horizontal="left" vertical="top" wrapText="1"/>
    </xf>
    <xf numFmtId="0" fontId="3" fillId="0" borderId="6" xfId="0" applyFont="1" applyBorder="1" applyAlignment="1" applyProtection="1">
      <alignment horizontal="left" vertical="center" wrapText="1"/>
    </xf>
    <xf numFmtId="0" fontId="0" fillId="0" borderId="0" xfId="0" applyAlignment="1" applyProtection="1">
      <alignment horizontal="left" vertical="top"/>
    </xf>
    <xf numFmtId="0" fontId="11" fillId="0" borderId="0" xfId="0" applyFont="1" applyAlignment="1" applyProtection="1">
      <alignment horizontal="left" vertical="top"/>
    </xf>
    <xf numFmtId="0" fontId="0" fillId="3" borderId="0" xfId="0" applyFont="1" applyFill="1" applyBorder="1" applyAlignment="1" applyProtection="1">
      <alignment horizontal="center" vertical="center"/>
    </xf>
    <xf numFmtId="49" fontId="3" fillId="0" borderId="15" xfId="0" applyNumberFormat="1" applyFont="1" applyFill="1" applyBorder="1" applyAlignment="1" applyProtection="1">
      <alignment horizontal="center" vertical="center"/>
    </xf>
    <xf numFmtId="0" fontId="0" fillId="2" borderId="1" xfId="0" applyFill="1" applyBorder="1" applyAlignment="1" applyProtection="1">
      <alignment horizontal="left" vertical="top"/>
    </xf>
    <xf numFmtId="0" fontId="0" fillId="0" borderId="0" xfId="0" applyAlignment="1" applyProtection="1">
      <alignment horizontal="left" vertical="top" wrapText="1"/>
    </xf>
    <xf numFmtId="0" fontId="11" fillId="0" borderId="0" xfId="0" applyFont="1" applyAlignment="1" applyProtection="1">
      <alignment horizontal="left"/>
    </xf>
    <xf numFmtId="0" fontId="46" fillId="0" borderId="0" xfId="0" applyFont="1" applyAlignment="1" applyProtection="1">
      <alignment horizontal="center" vertical="center"/>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49" fontId="0" fillId="0" borderId="15"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0" fontId="0" fillId="0" borderId="1" xfId="0" applyFill="1" applyBorder="1" applyAlignment="1" applyProtection="1">
      <alignment horizontal="center" vertical="center"/>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 xfId="0" applyFont="1" applyBorder="1" applyAlignment="1" applyProtection="1">
      <alignment horizontal="left" vertical="top" wrapText="1"/>
    </xf>
    <xf numFmtId="0" fontId="3" fillId="0" borderId="15"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0" xfId="0" applyFont="1" applyAlignment="1" applyProtection="1">
      <alignment horizontal="left" wrapText="1"/>
    </xf>
    <xf numFmtId="0" fontId="0" fillId="0" borderId="12" xfId="0" applyFont="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0" xfId="0" applyBorder="1" applyAlignment="1" applyProtection="1">
      <alignment horizontal="left" vertical="center" wrapText="1"/>
    </xf>
    <xf numFmtId="0" fontId="8" fillId="2" borderId="15"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45" fillId="0" borderId="1" xfId="0" quotePrefix="1" applyFont="1" applyBorder="1" applyAlignment="1" applyProtection="1">
      <alignment horizontal="center" vertical="center" wrapText="1"/>
    </xf>
    <xf numFmtId="0" fontId="45" fillId="0" borderId="1" xfId="0" applyFont="1" applyBorder="1" applyAlignment="1" applyProtection="1">
      <alignment horizontal="center" vertical="center" wrapText="1"/>
    </xf>
    <xf numFmtId="0" fontId="8"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0" fillId="0" borderId="1" xfId="0" applyBorder="1" applyAlignment="1" applyProtection="1">
      <alignment horizontal="left" vertical="top" wrapText="1"/>
    </xf>
    <xf numFmtId="0" fontId="0" fillId="0" borderId="10" xfId="0" applyBorder="1" applyAlignment="1" applyProtection="1">
      <alignment horizontal="left" vertical="top" wrapText="1"/>
    </xf>
    <xf numFmtId="49" fontId="0" fillId="0" borderId="1" xfId="0" applyNumberFormat="1" applyBorder="1" applyAlignment="1" applyProtection="1">
      <alignment horizontal="center" vertical="center"/>
    </xf>
    <xf numFmtId="49" fontId="0" fillId="0" borderId="10" xfId="0" applyNumberFormat="1" applyBorder="1" applyAlignment="1" applyProtection="1">
      <alignment horizontal="center" vertical="center"/>
    </xf>
    <xf numFmtId="49" fontId="0" fillId="0" borderId="6" xfId="0" applyNumberFormat="1" applyBorder="1" applyAlignment="1" applyProtection="1">
      <alignment horizontal="center" vertical="top" wrapText="1"/>
    </xf>
    <xf numFmtId="49" fontId="0" fillId="0" borderId="7" xfId="0" applyNumberFormat="1" applyBorder="1" applyAlignment="1" applyProtection="1">
      <alignment horizontal="center"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3" fillId="0" borderId="1" xfId="0" applyFont="1" applyBorder="1" applyAlignment="1" applyProtection="1">
      <alignment horizontal="left" vertical="top" wrapText="1"/>
    </xf>
    <xf numFmtId="0" fontId="11" fillId="0" borderId="0" xfId="0" applyFont="1" applyBorder="1" applyAlignment="1" applyProtection="1">
      <alignment horizontal="left" vertical="top" wrapText="1"/>
    </xf>
    <xf numFmtId="49" fontId="0" fillId="0" borderId="8" xfId="0" applyNumberFormat="1" applyBorder="1" applyAlignment="1" applyProtection="1">
      <alignment horizontal="left" vertical="top" wrapText="1"/>
    </xf>
    <xf numFmtId="49" fontId="0" fillId="0" borderId="0" xfId="0" applyNumberFormat="1" applyBorder="1" applyAlignment="1" applyProtection="1">
      <alignment horizontal="left" vertical="top" wrapText="1"/>
    </xf>
    <xf numFmtId="49" fontId="0" fillId="0" borderId="9" xfId="0" applyNumberFormat="1" applyBorder="1" applyAlignment="1" applyProtection="1">
      <alignment horizontal="left" vertical="top" wrapText="1"/>
    </xf>
    <xf numFmtId="0" fontId="0" fillId="0" borderId="8" xfId="0" applyNumberFormat="1" applyFont="1" applyBorder="1" applyAlignment="1" applyProtection="1">
      <alignment horizontal="left" vertical="top" wrapText="1" indent="2"/>
    </xf>
    <xf numFmtId="0" fontId="0" fillId="0" borderId="0" xfId="0" applyNumberFormat="1" applyFont="1" applyBorder="1" applyAlignment="1" applyProtection="1">
      <alignment horizontal="left" vertical="top" wrapText="1" indent="2"/>
    </xf>
    <xf numFmtId="0" fontId="0" fillId="0" borderId="9" xfId="0" applyNumberFormat="1" applyFont="1" applyBorder="1" applyAlignment="1" applyProtection="1">
      <alignment horizontal="left" vertical="top" wrapText="1" indent="2"/>
    </xf>
    <xf numFmtId="0" fontId="0" fillId="0" borderId="6" xfId="0" applyBorder="1" applyAlignment="1" applyProtection="1">
      <alignment horizontal="left" vertical="top" wrapText="1"/>
    </xf>
    <xf numFmtId="0" fontId="3" fillId="0" borderId="0" xfId="0" applyFont="1" applyAlignment="1" applyProtection="1">
      <alignment horizontal="left" vertical="top"/>
    </xf>
    <xf numFmtId="0" fontId="0" fillId="0" borderId="5"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3" fillId="0" borderId="6" xfId="0" applyFont="1" applyBorder="1" applyAlignment="1" applyProtection="1">
      <alignment horizontal="left" wrapText="1"/>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9" fillId="0" borderId="8" xfId="1" applyBorder="1" applyAlignment="1" applyProtection="1">
      <alignment horizontal="left" vertical="top" wrapText="1"/>
    </xf>
    <xf numFmtId="0" fontId="9" fillId="0" borderId="0" xfId="1" applyBorder="1" applyAlignment="1" applyProtection="1">
      <alignment horizontal="left" vertical="top" wrapText="1"/>
    </xf>
    <xf numFmtId="0" fontId="9" fillId="0" borderId="9" xfId="1" applyBorder="1" applyAlignment="1" applyProtection="1">
      <alignment horizontal="left" vertical="top" wrapText="1"/>
    </xf>
    <xf numFmtId="0" fontId="0" fillId="0" borderId="13" xfId="0" applyBorder="1" applyAlignment="1" applyProtection="1">
      <alignment horizontal="left" vertical="top" wrapText="1"/>
    </xf>
    <xf numFmtId="0" fontId="0" fillId="0" borderId="1" xfId="0" applyBorder="1" applyAlignment="1" applyProtection="1">
      <alignment horizontal="center" vertical="center"/>
    </xf>
    <xf numFmtId="0" fontId="0" fillId="0" borderId="13" xfId="0" applyBorder="1" applyAlignment="1" applyProtection="1">
      <alignment horizontal="left" vertical="top"/>
    </xf>
    <xf numFmtId="0" fontId="0" fillId="0" borderId="8" xfId="0" applyBorder="1" applyAlignment="1" applyProtection="1">
      <alignment horizontal="left" vertical="top" wrapText="1" indent="3"/>
    </xf>
    <xf numFmtId="0" fontId="0" fillId="0" borderId="0" xfId="0" applyBorder="1" applyAlignment="1" applyProtection="1">
      <alignment horizontal="left" vertical="top" wrapText="1" indent="3"/>
    </xf>
    <xf numFmtId="0" fontId="0" fillId="0" borderId="9" xfId="0" applyBorder="1" applyAlignment="1" applyProtection="1">
      <alignment horizontal="left" vertical="top" wrapText="1" indent="3"/>
    </xf>
    <xf numFmtId="0" fontId="3" fillId="0" borderId="15"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1"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0" fillId="0" borderId="9" xfId="0"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3" xfId="0" applyFont="1" applyBorder="1" applyAlignment="1" applyProtection="1">
      <alignment horizontal="center" vertical="center"/>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8" fillId="2" borderId="15" xfId="0" applyFont="1" applyFill="1" applyBorder="1" applyAlignment="1" applyProtection="1">
      <alignment horizontal="center" vertical="top"/>
    </xf>
    <xf numFmtId="0" fontId="8" fillId="2" borderId="11" xfId="0" applyFont="1" applyFill="1" applyBorder="1" applyAlignment="1" applyProtection="1">
      <alignment horizontal="center" vertical="top"/>
    </xf>
    <xf numFmtId="0" fontId="3" fillId="2" borderId="11"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24" fillId="2" borderId="3" xfId="0" applyFont="1" applyFill="1" applyBorder="1" applyAlignment="1" applyProtection="1">
      <alignment horizontal="left" vertical="top" wrapText="1"/>
    </xf>
    <xf numFmtId="0" fontId="24" fillId="2" borderId="4" xfId="0" applyFont="1" applyFill="1" applyBorder="1" applyAlignment="1" applyProtection="1">
      <alignment horizontal="left" vertical="top" wrapText="1"/>
    </xf>
    <xf numFmtId="0" fontId="24" fillId="2" borderId="6" xfId="0" applyFont="1" applyFill="1" applyBorder="1" applyAlignment="1" applyProtection="1">
      <alignment horizontal="left" vertical="top" wrapText="1"/>
    </xf>
    <xf numFmtId="0" fontId="24" fillId="2" borderId="7" xfId="0" applyFont="1" applyFill="1" applyBorder="1" applyAlignment="1" applyProtection="1">
      <alignment horizontal="left" vertical="top" wrapText="1"/>
    </xf>
    <xf numFmtId="49" fontId="0" fillId="0" borderId="10"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3" fillId="0" borderId="0" xfId="0" applyFont="1" applyBorder="1" applyAlignment="1" applyProtection="1">
      <alignment horizontal="left" vertical="top"/>
    </xf>
    <xf numFmtId="0" fontId="3" fillId="0" borderId="6" xfId="0" applyFont="1" applyBorder="1" applyAlignment="1" applyProtection="1">
      <alignment horizontal="left"/>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0" fillId="0" borderId="0" xfId="0" applyFont="1" applyAlignment="1" applyProtection="1">
      <alignment horizontal="left" wrapText="1"/>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0" fillId="0" borderId="3" xfId="0" applyBorder="1" applyAlignment="1" applyProtection="1">
      <alignment horizontal="center"/>
    </xf>
    <xf numFmtId="0" fontId="0" fillId="0" borderId="4" xfId="0" applyBorder="1" applyAlignment="1" applyProtection="1">
      <alignment horizontal="center"/>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49" fontId="0" fillId="0" borderId="8" xfId="0" applyNumberFormat="1" applyBorder="1" applyAlignment="1" applyProtection="1">
      <alignment horizontal="left" vertical="center" wrapText="1"/>
    </xf>
    <xf numFmtId="49" fontId="0" fillId="0" borderId="0" xfId="0" applyNumberFormat="1" applyBorder="1" applyAlignment="1" applyProtection="1">
      <alignment horizontal="left" vertical="center" wrapText="1"/>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0" fontId="3" fillId="0" borderId="0" xfId="0" applyFont="1" applyAlignment="1" applyProtection="1">
      <alignment horizontal="left" vertical="top" wrapText="1"/>
    </xf>
    <xf numFmtId="166" fontId="0" fillId="0" borderId="5" xfId="0" applyNumberFormat="1" applyBorder="1" applyAlignment="1" applyProtection="1">
      <alignment horizontal="left" vertical="top" wrapText="1"/>
    </xf>
    <xf numFmtId="166" fontId="0" fillId="0" borderId="6" xfId="0" applyNumberFormat="1" applyBorder="1" applyAlignment="1" applyProtection="1">
      <alignment horizontal="left" vertical="top" wrapText="1"/>
    </xf>
    <xf numFmtId="166" fontId="0" fillId="0" borderId="7" xfId="0" applyNumberFormat="1" applyBorder="1" applyAlignment="1" applyProtection="1">
      <alignment horizontal="left" vertical="top" wrapText="1"/>
    </xf>
    <xf numFmtId="0" fontId="0" fillId="0" borderId="14"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3" fillId="0" borderId="1" xfId="0" applyFont="1" applyBorder="1" applyAlignment="1" applyProtection="1">
      <alignment horizontal="left" wrapText="1"/>
    </xf>
    <xf numFmtId="0" fontId="0" fillId="0" borderId="1" xfId="0" applyBorder="1" applyAlignment="1" applyProtection="1">
      <alignment horizontal="left" vertical="center" wrapText="1"/>
    </xf>
    <xf numFmtId="0" fontId="36" fillId="0" borderId="0" xfId="0" applyFont="1" applyFill="1" applyBorder="1" applyAlignment="1" applyProtection="1">
      <alignment horizontal="center" vertical="center" wrapText="1"/>
    </xf>
    <xf numFmtId="0" fontId="7" fillId="0" borderId="0" xfId="0" applyFont="1" applyAlignment="1" applyProtection="1">
      <alignment horizontal="left" wrapText="1"/>
    </xf>
    <xf numFmtId="0" fontId="0" fillId="0" borderId="0" xfId="0" applyAlignment="1" applyProtection="1">
      <alignment horizontal="left" wrapText="1"/>
    </xf>
    <xf numFmtId="0" fontId="5" fillId="0" borderId="0" xfId="0" applyFont="1" applyAlignment="1" applyProtection="1">
      <alignment horizontal="left" vertical="top" wrapText="1"/>
    </xf>
    <xf numFmtId="0" fontId="0" fillId="0" borderId="0" xfId="0" applyFont="1" applyAlignment="1" applyProtection="1">
      <alignment horizontal="left" vertical="top" wrapText="1"/>
    </xf>
    <xf numFmtId="9" fontId="24" fillId="2" borderId="11" xfId="0" applyNumberFormat="1" applyFont="1" applyFill="1" applyBorder="1" applyAlignment="1" applyProtection="1">
      <alignment horizontal="left" vertical="center" wrapText="1"/>
    </xf>
    <xf numFmtId="9" fontId="24" fillId="2" borderId="12" xfId="0" applyNumberFormat="1" applyFont="1" applyFill="1" applyBorder="1" applyAlignment="1" applyProtection="1">
      <alignment horizontal="left" vertical="center" wrapText="1"/>
    </xf>
    <xf numFmtId="0" fontId="8" fillId="2" borderId="14"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5" fillId="2" borderId="3"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10" fillId="2" borderId="0" xfId="1" applyFont="1" applyFill="1" applyBorder="1" applyAlignment="1" applyProtection="1">
      <alignment horizontal="left" vertical="top" wrapText="1"/>
    </xf>
    <xf numFmtId="0" fontId="9" fillId="2" borderId="0" xfId="1" applyFill="1" applyBorder="1" applyAlignment="1" applyProtection="1">
      <alignment horizontal="left" vertical="top" wrapText="1"/>
    </xf>
    <xf numFmtId="0" fontId="9" fillId="2" borderId="9" xfId="1" applyFill="1" applyBorder="1" applyAlignment="1" applyProtection="1">
      <alignment horizontal="left" vertical="top" wrapText="1"/>
    </xf>
    <xf numFmtId="0" fontId="3" fillId="2" borderId="6" xfId="1" applyFont="1" applyFill="1" applyBorder="1" applyAlignment="1" applyProtection="1">
      <alignment horizontal="left" vertical="top" wrapText="1"/>
    </xf>
    <xf numFmtId="0" fontId="10" fillId="2" borderId="6" xfId="1" applyFont="1" applyFill="1" applyBorder="1" applyAlignment="1" applyProtection="1">
      <alignment horizontal="left" vertical="top" wrapText="1"/>
    </xf>
    <xf numFmtId="0" fontId="10" fillId="2" borderId="7" xfId="1" applyFont="1" applyFill="1" applyBorder="1" applyAlignment="1" applyProtection="1">
      <alignment horizontal="left" vertical="top" wrapText="1"/>
    </xf>
    <xf numFmtId="0" fontId="0" fillId="0" borderId="6" xfId="0" applyBorder="1" applyAlignment="1" applyProtection="1">
      <alignment horizontal="left" vertical="top"/>
    </xf>
    <xf numFmtId="0" fontId="0" fillId="0" borderId="7" xfId="0" applyBorder="1" applyAlignment="1" applyProtection="1">
      <alignment horizontal="left" vertical="top"/>
    </xf>
    <xf numFmtId="0" fontId="33" fillId="0" borderId="13" xfId="0" applyFont="1" applyBorder="1" applyAlignment="1" applyProtection="1">
      <alignment horizontal="left" vertical="top" wrapText="1"/>
    </xf>
    <xf numFmtId="0" fontId="0" fillId="0" borderId="11" xfId="0" applyBorder="1" applyAlignment="1">
      <alignment horizontal="left" vertical="top" wrapText="1"/>
    </xf>
    <xf numFmtId="0" fontId="9" fillId="0" borderId="16" xfId="1" applyFill="1" applyBorder="1" applyAlignment="1" applyProtection="1">
      <alignment horizontal="left" vertical="top" wrapText="1"/>
    </xf>
    <xf numFmtId="0" fontId="3" fillId="0" borderId="15" xfId="0" applyFont="1" applyBorder="1" applyAlignment="1" applyProtection="1">
      <alignment horizontal="center" vertical="top" wrapText="1"/>
    </xf>
    <xf numFmtId="0" fontId="3" fillId="0" borderId="11" xfId="0" applyFont="1" applyBorder="1" applyAlignment="1" applyProtection="1">
      <alignment horizontal="center" vertical="top" wrapText="1"/>
    </xf>
    <xf numFmtId="0" fontId="3" fillId="0" borderId="12" xfId="0" applyFont="1" applyBorder="1" applyAlignment="1" applyProtection="1">
      <alignment horizontal="center" vertical="top" wrapText="1"/>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quotePrefix="1" applyAlignment="1" applyProtection="1">
      <alignment horizontal="left" vertical="top" wrapText="1"/>
    </xf>
    <xf numFmtId="0" fontId="3" fillId="0" borderId="0" xfId="0" applyFont="1" applyAlignment="1" applyProtection="1">
      <alignment horizontal="left"/>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3" fillId="0" borderId="6" xfId="0" applyFont="1" applyFill="1" applyBorder="1" applyAlignment="1" applyProtection="1">
      <alignment horizontal="left" vertical="top" wrapText="1"/>
    </xf>
    <xf numFmtId="0" fontId="18" fillId="0" borderId="0" xfId="0" applyFont="1" applyAlignment="1" applyProtection="1">
      <alignment horizontal="left"/>
    </xf>
    <xf numFmtId="0" fontId="0" fillId="0" borderId="0" xfId="0" applyAlignment="1" applyProtection="1">
      <alignment horizontal="left"/>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40" fillId="0" borderId="0" xfId="1" applyFont="1" applyFill="1" applyAlignment="1" applyProtection="1">
      <alignment horizontal="left" vertical="top" wrapText="1"/>
    </xf>
    <xf numFmtId="0" fontId="0"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0" fillId="0" borderId="0" xfId="0" applyAlignment="1" applyProtection="1">
      <alignment horizontal="left" vertical="top"/>
    </xf>
    <xf numFmtId="0" fontId="0" fillId="0" borderId="0" xfId="0" applyBorder="1" applyAlignment="1" applyProtection="1">
      <alignment horizontal="left" vertical="top" wrapText="1"/>
    </xf>
    <xf numFmtId="0" fontId="14" fillId="0" borderId="0" xfId="0" applyFont="1" applyAlignment="1" applyProtection="1">
      <alignment horizontal="left" vertical="top"/>
    </xf>
    <xf numFmtId="0" fontId="3" fillId="0" borderId="0" xfId="0" applyFont="1" applyFill="1" applyAlignment="1" applyProtection="1">
      <alignment horizontal="left"/>
    </xf>
    <xf numFmtId="0" fontId="3" fillId="0" borderId="6" xfId="0" applyFont="1" applyFill="1" applyBorder="1" applyAlignment="1" applyProtection="1">
      <alignment horizontal="left" vertical="center" wrapText="1"/>
    </xf>
    <xf numFmtId="0" fontId="4" fillId="0" borderId="0" xfId="0" applyFont="1" applyAlignment="1" applyProtection="1">
      <alignment horizontal="center" vertical="center"/>
    </xf>
    <xf numFmtId="0" fontId="11" fillId="0" borderId="0" xfId="0" applyFont="1" applyFill="1" applyAlignment="1" applyProtection="1">
      <alignment horizontal="center" wrapText="1"/>
    </xf>
    <xf numFmtId="0" fontId="20" fillId="0" borderId="0" xfId="0" applyFont="1" applyFill="1" applyAlignment="1" applyProtection="1">
      <alignment horizontal="center"/>
    </xf>
    <xf numFmtId="0" fontId="11" fillId="0" borderId="0" xfId="0" applyFont="1" applyAlignment="1" applyProtection="1">
      <alignment horizontal="left" vertical="top"/>
    </xf>
    <xf numFmtId="0" fontId="5" fillId="0" borderId="0" xfId="0" applyFont="1" applyFill="1" applyAlignment="1" applyProtection="1">
      <alignment horizontal="left" vertical="top" wrapText="1"/>
    </xf>
    <xf numFmtId="0" fontId="19" fillId="2" borderId="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2" borderId="6" xfId="0" applyFont="1" applyFill="1" applyBorder="1" applyAlignment="1" applyProtection="1">
      <alignment horizontal="center" vertical="center"/>
    </xf>
    <xf numFmtId="0" fontId="3" fillId="0" borderId="6" xfId="0" applyFont="1" applyBorder="1" applyAlignment="1" applyProtection="1">
      <alignment horizontal="left" vertical="center" wrapText="1"/>
    </xf>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2" fontId="0" fillId="2" borderId="1" xfId="0" applyNumberFormat="1" applyFont="1" applyFill="1" applyBorder="1" applyAlignment="1" applyProtection="1">
      <alignment horizontal="center" vertical="center"/>
      <protection locked="0"/>
    </xf>
    <xf numFmtId="2" fontId="0" fillId="2" borderId="1" xfId="0" applyNumberFormat="1" applyFont="1" applyFill="1" applyBorder="1" applyAlignment="1" applyProtection="1">
      <alignment horizontal="center" vertical="center"/>
    </xf>
    <xf numFmtId="0" fontId="45" fillId="0" borderId="15" xfId="0" applyFont="1" applyBorder="1" applyAlignment="1" applyProtection="1">
      <alignment horizontal="left" vertical="top" wrapText="1"/>
    </xf>
    <xf numFmtId="0" fontId="45" fillId="0" borderId="5" xfId="0" applyFont="1" applyBorder="1" applyAlignment="1" applyProtection="1">
      <alignment horizontal="left" vertical="top" wrapText="1"/>
    </xf>
    <xf numFmtId="0" fontId="45" fillId="0" borderId="6" xfId="0" applyFont="1" applyBorder="1" applyAlignment="1" applyProtection="1">
      <alignment horizontal="left" vertical="top" wrapText="1"/>
    </xf>
    <xf numFmtId="0" fontId="24" fillId="0" borderId="6" xfId="0" applyFont="1" applyBorder="1" applyAlignment="1" applyProtection="1">
      <alignment horizontal="center"/>
    </xf>
    <xf numFmtId="0" fontId="0" fillId="6" borderId="0" xfId="0" applyFill="1" applyAlignment="1" applyProtection="1">
      <alignment horizontal="left" vertical="top" wrapText="1"/>
    </xf>
    <xf numFmtId="0" fontId="0" fillId="6" borderId="0" xfId="0" applyFill="1" applyAlignment="1" applyProtection="1">
      <alignment horizontal="left" vertical="top"/>
    </xf>
    <xf numFmtId="0" fontId="0" fillId="0" borderId="1" xfId="0" quotePrefix="1" applyBorder="1" applyAlignment="1" applyProtection="1">
      <alignment horizontal="center" vertical="center" wrapText="1"/>
    </xf>
    <xf numFmtId="0" fontId="0" fillId="0" borderId="1" xfId="0" applyBorder="1" applyAlignment="1" applyProtection="1">
      <alignment horizontal="center" vertical="center" wrapText="1"/>
    </xf>
    <xf numFmtId="0" fontId="24" fillId="2" borderId="0" xfId="0" applyFont="1" applyFill="1" applyBorder="1" applyAlignment="1" applyProtection="1">
      <alignment horizontal="left" vertical="top" wrapText="1"/>
    </xf>
    <xf numFmtId="0" fontId="24" fillId="2" borderId="9" xfId="0" applyFont="1" applyFill="1" applyBorder="1" applyAlignment="1" applyProtection="1">
      <alignment horizontal="left" vertical="top" wrapText="1"/>
    </xf>
    <xf numFmtId="0" fontId="10" fillId="2" borderId="6" xfId="1" applyFont="1" applyFill="1" applyBorder="1" applyAlignment="1" applyProtection="1">
      <alignment horizontal="left" vertical="top"/>
    </xf>
    <xf numFmtId="0" fontId="10" fillId="2" borderId="7" xfId="1" applyFont="1" applyFill="1" applyBorder="1" applyAlignment="1" applyProtection="1">
      <alignment horizontal="left" vertical="top"/>
    </xf>
    <xf numFmtId="0" fontId="0" fillId="3" borderId="0" xfId="0" applyFill="1" applyBorder="1" applyAlignment="1" applyProtection="1">
      <alignment horizontal="center"/>
    </xf>
    <xf numFmtId="0" fontId="0" fillId="0" borderId="8"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3" fillId="2" borderId="11" xfId="0" applyFont="1" applyFill="1" applyBorder="1" applyAlignment="1" applyProtection="1">
      <alignment horizontal="left" vertical="top" wrapText="1"/>
    </xf>
    <xf numFmtId="0" fontId="3" fillId="2" borderId="12" xfId="0" applyFont="1" applyFill="1" applyBorder="1" applyAlignment="1" applyProtection="1">
      <alignment horizontal="left" vertical="top" wrapText="1"/>
    </xf>
    <xf numFmtId="0" fontId="24" fillId="0" borderId="0" xfId="2" applyFont="1" applyAlignment="1" applyProtection="1">
      <alignment horizontal="center" vertical="top"/>
    </xf>
    <xf numFmtId="0" fontId="25" fillId="0" borderId="0" xfId="2" applyFont="1" applyAlignment="1" applyProtection="1">
      <alignment horizontal="center" wrapText="1"/>
    </xf>
    <xf numFmtId="0" fontId="8" fillId="2" borderId="14" xfId="2" applyFont="1" applyFill="1" applyBorder="1" applyAlignment="1" applyProtection="1">
      <alignment horizontal="center" vertical="center"/>
    </xf>
    <xf numFmtId="0" fontId="8" fillId="2" borderId="8" xfId="2" applyFont="1" applyFill="1" applyBorder="1" applyAlignment="1" applyProtection="1">
      <alignment horizontal="center" vertical="center"/>
    </xf>
    <xf numFmtId="0" fontId="8" fillId="2" borderId="5" xfId="2" applyFont="1" applyFill="1" applyBorder="1" applyAlignment="1" applyProtection="1">
      <alignment horizontal="center" vertical="center"/>
    </xf>
    <xf numFmtId="0" fontId="23" fillId="2" borderId="3" xfId="2" applyFont="1" applyFill="1" applyBorder="1" applyAlignment="1" applyProtection="1">
      <alignment horizontal="left" vertical="top" wrapText="1"/>
    </xf>
    <xf numFmtId="0" fontId="23" fillId="2" borderId="4" xfId="2" applyFont="1" applyFill="1" applyBorder="1" applyAlignment="1" applyProtection="1">
      <alignment horizontal="left" vertical="top" wrapText="1"/>
    </xf>
    <xf numFmtId="0" fontId="23" fillId="2" borderId="0" xfId="2" applyFont="1" applyFill="1" applyBorder="1" applyAlignment="1" applyProtection="1">
      <alignment horizontal="left" vertical="top" wrapText="1"/>
    </xf>
    <xf numFmtId="0" fontId="23" fillId="2" borderId="9" xfId="2" applyFont="1" applyFill="1" applyBorder="1" applyAlignment="1" applyProtection="1">
      <alignment horizontal="left" vertical="top" wrapText="1"/>
    </xf>
    <xf numFmtId="0" fontId="23" fillId="2" borderId="6" xfId="2" applyFont="1" applyFill="1" applyBorder="1" applyAlignment="1" applyProtection="1">
      <alignment horizontal="left" vertical="top" wrapText="1"/>
    </xf>
    <xf numFmtId="0" fontId="23" fillId="2" borderId="7" xfId="2" applyFont="1" applyFill="1" applyBorder="1" applyAlignment="1" applyProtection="1">
      <alignment horizontal="left" vertical="top" wrapText="1"/>
    </xf>
    <xf numFmtId="0" fontId="22" fillId="2" borderId="15" xfId="2" applyFont="1" applyFill="1" applyBorder="1" applyAlignment="1" applyProtection="1">
      <alignment horizontal="left" vertical="top" wrapText="1"/>
      <protection locked="0" hidden="1"/>
    </xf>
    <xf numFmtId="0" fontId="22" fillId="2" borderId="11" xfId="2" applyFont="1" applyFill="1" applyBorder="1" applyAlignment="1" applyProtection="1">
      <alignment horizontal="left" vertical="top" wrapText="1"/>
      <protection locked="0" hidden="1"/>
    </xf>
    <xf numFmtId="0" fontId="22" fillId="2" borderId="12" xfId="2" applyFont="1" applyFill="1" applyBorder="1" applyAlignment="1" applyProtection="1">
      <alignment horizontal="left" vertical="top" wrapText="1"/>
      <protection locked="0" hidden="1"/>
    </xf>
    <xf numFmtId="0" fontId="28" fillId="0" borderId="3" xfId="2" applyFont="1" applyFill="1" applyBorder="1" applyAlignment="1" applyProtection="1">
      <alignment horizontal="left" vertical="top" wrapText="1"/>
    </xf>
    <xf numFmtId="0" fontId="28" fillId="0" borderId="4" xfId="2" applyFont="1" applyFill="1" applyBorder="1" applyAlignment="1" applyProtection="1">
      <alignment horizontal="left" vertical="top" wrapText="1"/>
    </xf>
    <xf numFmtId="0" fontId="23" fillId="0" borderId="11" xfId="2" applyFont="1" applyFill="1" applyBorder="1" applyAlignment="1" applyProtection="1">
      <alignment horizontal="left" vertical="top" wrapText="1"/>
    </xf>
    <xf numFmtId="0" fontId="23" fillId="0" borderId="12" xfId="2" applyFont="1" applyFill="1" applyBorder="1" applyAlignment="1" applyProtection="1">
      <alignment horizontal="left" vertical="top" wrapText="1"/>
    </xf>
    <xf numFmtId="0" fontId="23" fillId="0" borderId="0" xfId="2" applyFont="1" applyBorder="1" applyAlignment="1" applyProtection="1">
      <alignment horizontal="center" vertical="center" textRotation="90"/>
    </xf>
    <xf numFmtId="2" fontId="22" fillId="3" borderId="13" xfId="2" applyNumberFormat="1" applyFont="1" applyFill="1" applyBorder="1" applyAlignment="1" applyProtection="1">
      <alignment horizontal="center" vertical="center"/>
      <protection hidden="1"/>
    </xf>
    <xf numFmtId="2" fontId="22" fillId="3" borderId="16" xfId="2" applyNumberFormat="1" applyFont="1" applyFill="1" applyBorder="1" applyAlignment="1" applyProtection="1">
      <alignment horizontal="center" vertical="center"/>
      <protection hidden="1"/>
    </xf>
    <xf numFmtId="0" fontId="23" fillId="0" borderId="13" xfId="0" applyFont="1" applyBorder="1" applyAlignment="1" applyProtection="1">
      <alignment horizontal="left" vertical="top" wrapText="1"/>
    </xf>
    <xf numFmtId="0" fontId="23" fillId="0" borderId="16" xfId="0" applyFont="1" applyBorder="1" applyAlignment="1" applyProtection="1">
      <alignment horizontal="left" vertical="top" wrapText="1"/>
    </xf>
    <xf numFmtId="0" fontId="23" fillId="0" borderId="13" xfId="2" applyFont="1" applyBorder="1" applyAlignment="1" applyProtection="1">
      <alignment horizontal="left" vertical="top" wrapText="1"/>
    </xf>
    <xf numFmtId="0" fontId="23" fillId="0" borderId="17" xfId="2" applyFont="1" applyBorder="1" applyAlignment="1" applyProtection="1">
      <alignment horizontal="left" vertical="top" wrapText="1"/>
    </xf>
    <xf numFmtId="2" fontId="22" fillId="3" borderId="13" xfId="2" applyNumberFormat="1" applyFont="1" applyFill="1" applyBorder="1" applyAlignment="1" applyProtection="1">
      <alignment horizontal="center" vertical="center" wrapText="1"/>
      <protection hidden="1"/>
    </xf>
    <xf numFmtId="2" fontId="22" fillId="3" borderId="17" xfId="2" applyNumberFormat="1" applyFont="1" applyFill="1" applyBorder="1" applyAlignment="1" applyProtection="1">
      <alignment horizontal="center" vertical="center" wrapText="1"/>
      <protection hidden="1"/>
    </xf>
    <xf numFmtId="2" fontId="22" fillId="3" borderId="16" xfId="2" applyNumberFormat="1" applyFont="1" applyFill="1" applyBorder="1" applyAlignment="1" applyProtection="1">
      <alignment horizontal="center" vertical="center" wrapText="1"/>
      <protection hidden="1"/>
    </xf>
    <xf numFmtId="2" fontId="22" fillId="3" borderId="17" xfId="2" applyNumberFormat="1" applyFont="1" applyFill="1" applyBorder="1" applyAlignment="1" applyProtection="1">
      <alignment horizontal="center" vertical="center"/>
      <protection hidden="1"/>
    </xf>
    <xf numFmtId="0" fontId="23" fillId="0" borderId="15" xfId="2" applyFont="1" applyBorder="1" applyAlignment="1" applyProtection="1">
      <alignment horizontal="left" vertical="top" wrapText="1"/>
    </xf>
    <xf numFmtId="0" fontId="23" fillId="0" borderId="11" xfId="2" applyFont="1" applyBorder="1" applyAlignment="1" applyProtection="1">
      <alignment horizontal="left" vertical="top" wrapText="1"/>
    </xf>
    <xf numFmtId="0" fontId="23" fillId="0" borderId="12" xfId="2" applyFont="1" applyBorder="1" applyAlignment="1" applyProtection="1">
      <alignment horizontal="left" vertical="top" wrapText="1"/>
    </xf>
    <xf numFmtId="0" fontId="23" fillId="5" borderId="11" xfId="2" applyFont="1" applyFill="1" applyBorder="1" applyAlignment="1" applyProtection="1">
      <alignment horizontal="left" vertical="top" wrapText="1"/>
      <protection hidden="1"/>
    </xf>
    <xf numFmtId="0" fontId="23" fillId="5" borderId="12" xfId="2" applyFont="1" applyFill="1" applyBorder="1" applyAlignment="1" applyProtection="1">
      <alignment horizontal="left" vertical="top" wrapText="1"/>
      <protection hidden="1"/>
    </xf>
    <xf numFmtId="0" fontId="23" fillId="0" borderId="13" xfId="2" applyFont="1" applyBorder="1" applyAlignment="1" applyProtection="1">
      <alignment horizontal="left" vertical="top"/>
    </xf>
    <xf numFmtId="0" fontId="23" fillId="0" borderId="16" xfId="2" applyFont="1" applyBorder="1" applyAlignment="1" applyProtection="1">
      <alignment horizontal="left" vertical="top"/>
    </xf>
    <xf numFmtId="0" fontId="23" fillId="0" borderId="16" xfId="2" applyFont="1" applyBorder="1" applyAlignment="1" applyProtection="1">
      <alignment horizontal="left" vertical="top" wrapText="1"/>
    </xf>
    <xf numFmtId="0" fontId="23" fillId="0" borderId="1" xfId="2" applyFont="1" applyBorder="1" applyAlignment="1" applyProtection="1">
      <alignment horizontal="left" vertical="top" wrapText="1"/>
    </xf>
    <xf numFmtId="0" fontId="42" fillId="0" borderId="15" xfId="2" applyFont="1" applyBorder="1" applyAlignment="1" applyProtection="1">
      <alignment horizontal="left" vertical="top"/>
    </xf>
    <xf numFmtId="0" fontId="42" fillId="0" borderId="12" xfId="2" applyFont="1" applyBorder="1" applyAlignment="1" applyProtection="1">
      <alignment horizontal="left" vertical="top"/>
    </xf>
    <xf numFmtId="0" fontId="23" fillId="0" borderId="14" xfId="2" applyFont="1" applyBorder="1" applyAlignment="1" applyProtection="1">
      <alignment horizontal="left" vertical="top"/>
    </xf>
    <xf numFmtId="0" fontId="23" fillId="0" borderId="3" xfId="2" applyFont="1" applyBorder="1" applyAlignment="1" applyProtection="1">
      <alignment horizontal="left" vertical="top"/>
    </xf>
    <xf numFmtId="0" fontId="22" fillId="3" borderId="13" xfId="2" applyFont="1" applyFill="1" applyBorder="1" applyAlignment="1" applyProtection="1">
      <alignment horizontal="center" vertical="center"/>
      <protection hidden="1"/>
    </xf>
    <xf numFmtId="0" fontId="22" fillId="3" borderId="16"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locked="0" hidden="1"/>
    </xf>
    <xf numFmtId="0" fontId="22" fillId="2" borderId="16" xfId="2" applyFont="1" applyFill="1" applyBorder="1" applyAlignment="1" applyProtection="1">
      <alignment horizontal="center" vertical="center"/>
      <protection locked="0" hidden="1"/>
    </xf>
    <xf numFmtId="0" fontId="23" fillId="0" borderId="5" xfId="2" applyFont="1" applyBorder="1" applyAlignment="1" applyProtection="1">
      <alignment horizontal="left" vertical="top" wrapText="1"/>
    </xf>
    <xf numFmtId="0" fontId="23" fillId="0" borderId="6" xfId="2" applyFont="1" applyBorder="1" applyAlignment="1" applyProtection="1">
      <alignment horizontal="left" vertical="top" wrapText="1"/>
    </xf>
    <xf numFmtId="0" fontId="22" fillId="2" borderId="13" xfId="2" applyFont="1" applyFill="1" applyBorder="1" applyAlignment="1" applyProtection="1">
      <alignment horizontal="center" vertical="center"/>
      <protection hidden="1"/>
    </xf>
    <xf numFmtId="0" fontId="22" fillId="2" borderId="16" xfId="2" applyFont="1" applyFill="1" applyBorder="1" applyAlignment="1" applyProtection="1">
      <alignment horizontal="center" vertical="center"/>
      <protection hidden="1"/>
    </xf>
    <xf numFmtId="0" fontId="22" fillId="5" borderId="6" xfId="2" applyFill="1" applyBorder="1" applyAlignment="1" applyProtection="1">
      <alignment horizontal="left" vertical="top"/>
    </xf>
    <xf numFmtId="0" fontId="23" fillId="0" borderId="0" xfId="2" applyFont="1" applyFill="1" applyBorder="1" applyAlignment="1" applyProtection="1">
      <alignment horizontal="left" vertical="top" wrapText="1"/>
    </xf>
    <xf numFmtId="0" fontId="22" fillId="5" borderId="8" xfId="2" applyFont="1" applyFill="1" applyBorder="1" applyAlignment="1" applyProtection="1">
      <alignment horizontal="left" vertical="top" wrapText="1"/>
    </xf>
    <xf numFmtId="0" fontId="22" fillId="5" borderId="0" xfId="2" applyFont="1" applyFill="1" applyBorder="1" applyAlignment="1" applyProtection="1">
      <alignment horizontal="left" vertical="top" wrapText="1"/>
    </xf>
    <xf numFmtId="0" fontId="22" fillId="5" borderId="6" xfId="2" applyFill="1" applyBorder="1" applyAlignment="1" applyProtection="1">
      <alignment horizontal="center"/>
    </xf>
    <xf numFmtId="0" fontId="0" fillId="0" borderId="0" xfId="0" applyAlignment="1">
      <alignment horizontal="left"/>
    </xf>
  </cellXfs>
  <cellStyles count="4">
    <cellStyle name="Hyperlink" xfId="1" builtinId="8"/>
    <cellStyle name="Prozent 2" xfId="3"/>
    <cellStyle name="Standard" xfId="0" builtinId="0"/>
    <cellStyle name="Standard 2" xfId="2"/>
  </cellStyles>
  <dxfs count="4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AD$9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10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D$15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AD$191" lockText="1" noThreeD="1"/>
</file>

<file path=xl/ctrlProps/ctrlProp14.xml><?xml version="1.0" encoding="utf-8"?>
<formControlPr xmlns="http://schemas.microsoft.com/office/spreadsheetml/2009/9/main" objectType="Radio" firstButton="1" fmlaLink="$AD$203"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AD$225"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AD$23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AD$25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AD$274"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AD$297"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AD$316"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AD$343"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AD$395"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fmlaLink="$AD$44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CheckBox" fmlaLink="$AD$365" lockText="1" noThreeD="1"/>
</file>

<file path=xl/ctrlProps/ctrlProp60.xml><?xml version="1.0" encoding="utf-8"?>
<formControlPr xmlns="http://schemas.microsoft.com/office/spreadsheetml/2009/9/main" objectType="CheckBox" fmlaLink="$AD$366" lockText="1" noThreeD="1"/>
</file>

<file path=xl/ctrlProps/ctrlProp61.xml><?xml version="1.0" encoding="utf-8"?>
<formControlPr xmlns="http://schemas.microsoft.com/office/spreadsheetml/2009/9/main" objectType="CheckBox" fmlaLink="$AD$367" lockText="1" noThreeD="1"/>
</file>

<file path=xl/ctrlProps/ctrlProp62.xml><?xml version="1.0" encoding="utf-8"?>
<formControlPr xmlns="http://schemas.microsoft.com/office/spreadsheetml/2009/9/main" objectType="CheckBox" fmlaLink="$AE$367" lockText="1" noThreeD="1"/>
</file>

<file path=xl/ctrlProps/ctrlProp63.xml><?xml version="1.0" encoding="utf-8"?>
<formControlPr xmlns="http://schemas.microsoft.com/office/spreadsheetml/2009/9/main" objectType="CheckBox" fmlaLink="$AE$365" lockText="1" noThreeD="1"/>
</file>

<file path=xl/ctrlProps/ctrlProp64.xml><?xml version="1.0" encoding="utf-8"?>
<formControlPr xmlns="http://schemas.microsoft.com/office/spreadsheetml/2009/9/main" objectType="CheckBox" fmlaLink="$AE$366" lockText="1" noThreeD="1"/>
</file>

<file path=xl/ctrlProps/ctrlProp65.xml><?xml version="1.0" encoding="utf-8"?>
<formControlPr xmlns="http://schemas.microsoft.com/office/spreadsheetml/2009/9/main" objectType="CheckBox" fmlaLink="$AD$370" lockText="1" noThreeD="1"/>
</file>

<file path=xl/ctrlProps/ctrlProp66.xml><?xml version="1.0" encoding="utf-8"?>
<formControlPr xmlns="http://schemas.microsoft.com/office/spreadsheetml/2009/9/main" objectType="CheckBox" fmlaLink="$AD$371" lockText="1" noThreeD="1"/>
</file>

<file path=xl/ctrlProps/ctrlProp67.xml><?xml version="1.0" encoding="utf-8"?>
<formControlPr xmlns="http://schemas.microsoft.com/office/spreadsheetml/2009/9/main" objectType="CheckBox" fmlaLink="$AE$370" lockText="1" noThreeD="1"/>
</file>

<file path=xl/ctrlProps/ctrlProp68.xml><?xml version="1.0" encoding="utf-8"?>
<formControlPr xmlns="http://schemas.microsoft.com/office/spreadsheetml/2009/9/main" objectType="CheckBox" fmlaLink="$AE$371" lockText="1" noThreeD="1"/>
</file>

<file path=xl/ctrlProps/ctrlProp69.xml><?xml version="1.0" encoding="utf-8"?>
<formControlPr xmlns="http://schemas.microsoft.com/office/spreadsheetml/2009/9/main" objectType="CheckBox" fmlaLink="$AD$372" lockText="1" noThreeD="1"/>
</file>

<file path=xl/ctrlProps/ctrlProp70.xml><?xml version="1.0" encoding="utf-8"?>
<formControlPr xmlns="http://schemas.microsoft.com/office/spreadsheetml/2009/9/main" objectType="CheckBox" fmlaLink="$AE$372" lockText="1" noThreeD="1"/>
</file>

<file path=xl/ctrlProps/ctrlProp71.xml><?xml version="1.0" encoding="utf-8"?>
<formControlPr xmlns="http://schemas.microsoft.com/office/spreadsheetml/2009/9/main" objectType="CheckBox" fmlaLink="$AD$368" lockText="1" noThreeD="1"/>
</file>

<file path=xl/ctrlProps/ctrlProp72.xml><?xml version="1.0" encoding="utf-8"?>
<formControlPr xmlns="http://schemas.microsoft.com/office/spreadsheetml/2009/9/main" objectType="CheckBox" fmlaLink="$AD$407" lockText="1" noThreeD="1"/>
</file>

<file path=xl/ctrlProps/ctrlProp73.xml><?xml version="1.0" encoding="utf-8"?>
<formControlPr xmlns="http://schemas.microsoft.com/office/spreadsheetml/2009/9/main" objectType="CheckBox" fmlaLink="$AD$418" lockText="1" noThreeD="1"/>
</file>

<file path=xl/ctrlProps/ctrlProp74.xml><?xml version="1.0" encoding="utf-8"?>
<formControlPr xmlns="http://schemas.microsoft.com/office/spreadsheetml/2009/9/main" objectType="CheckBox" fmlaLink="$AD$423" lockText="1" noThreeD="1"/>
</file>

<file path=xl/ctrlProps/ctrlProp75.xml><?xml version="1.0" encoding="utf-8"?>
<formControlPr xmlns="http://schemas.microsoft.com/office/spreadsheetml/2009/9/main" objectType="CheckBox" fmlaLink="$AD$427" lockText="1" noThreeD="1"/>
</file>

<file path=xl/ctrlProps/ctrlProp76.xml><?xml version="1.0" encoding="utf-8"?>
<formControlPr xmlns="http://schemas.microsoft.com/office/spreadsheetml/2009/9/main" objectType="CheckBox" fmlaLink="$AD$403" lockText="1" noThreeD="1"/>
</file>

<file path=xl/ctrlProps/ctrlProp77.xml><?xml version="1.0" encoding="utf-8"?>
<formControlPr xmlns="http://schemas.microsoft.com/office/spreadsheetml/2009/9/main" objectType="CheckBox" fmlaLink="$AD$449" lockText="1" noThreeD="1"/>
</file>

<file path=xl/ctrlProps/ctrlProp78.xml><?xml version="1.0" encoding="utf-8"?>
<formControlPr xmlns="http://schemas.microsoft.com/office/spreadsheetml/2009/9/main" objectType="CheckBox" fmlaLink="$AD$453" lockText="1" noThreeD="1"/>
</file>

<file path=xl/ctrlProps/ctrlProp79.xml><?xml version="1.0" encoding="utf-8"?>
<formControlPr xmlns="http://schemas.microsoft.com/office/spreadsheetml/2009/9/main" objectType="CheckBox" fmlaLink="$AD$457" lockText="1" noThreeD="1"/>
</file>

<file path=xl/ctrlProps/ctrlProp80.xml><?xml version="1.0" encoding="utf-8"?>
<formControlPr xmlns="http://schemas.microsoft.com/office/spreadsheetml/2009/9/main" objectType="CheckBox" fmlaLink="$AD$466" lockText="1" noThreeD="1"/>
</file>

<file path=xl/ctrlProps/ctrlProp81.xml><?xml version="1.0" encoding="utf-8"?>
<formControlPr xmlns="http://schemas.microsoft.com/office/spreadsheetml/2009/9/main" objectType="CheckBox" fmlaLink="$AD$470" lockText="1" noThreeD="1"/>
</file>

<file path=xl/ctrlProps/ctrlProp82.xml><?xml version="1.0" encoding="utf-8"?>
<formControlPr xmlns="http://schemas.microsoft.com/office/spreadsheetml/2009/9/main" objectType="CheckBox" fmlaLink="$AD$474" lockText="1" noThreeD="1"/>
</file>

<file path=xl/ctrlProps/ctrlProp83.xml><?xml version="1.0" encoding="utf-8"?>
<formControlPr xmlns="http://schemas.microsoft.com/office/spreadsheetml/2009/9/main" objectType="CheckBox" fmlaLink="$AD$478" lockText="1" noThreeD="1"/>
</file>

<file path=xl/ctrlProps/ctrlProp84.xml><?xml version="1.0" encoding="utf-8"?>
<formControlPr xmlns="http://schemas.microsoft.com/office/spreadsheetml/2009/9/main" objectType="CheckBox" fmlaLink="$AD$482" lockText="1" noThreeD="1"/>
</file>

<file path=xl/ctrlProps/ctrlProp85.xml><?xml version="1.0" encoding="utf-8"?>
<formControlPr xmlns="http://schemas.microsoft.com/office/spreadsheetml/2009/9/main" objectType="CheckBox" fmlaLink="$AD$486"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fmlaLink="$AD$319" lockText="1" noThreeD="1"/>
</file>

<file path=xl/ctrlProps/ctrlProp94.xml><?xml version="1.0" encoding="utf-8"?>
<formControlPr xmlns="http://schemas.microsoft.com/office/spreadsheetml/2009/9/main" objectType="CheckBox" fmlaLink="$AD$320" lockText="1" noThreeD="1"/>
</file>

<file path=xl/ctrlProps/ctrlProp95.xml><?xml version="1.0" encoding="utf-8"?>
<formControlPr xmlns="http://schemas.microsoft.com/office/spreadsheetml/2009/9/main" objectType="CheckBox" fmlaLink="$AD$321" lockText="1" noThreeD="1"/>
</file>

<file path=xl/ctrlProps/ctrlProp96.xml><?xml version="1.0" encoding="utf-8"?>
<formControlPr xmlns="http://schemas.microsoft.com/office/spreadsheetml/2009/9/main" objectType="CheckBox" fmlaLink="$AD$322" lockText="1" noThreeD="1"/>
</file>

<file path=xl/ctrlProps/ctrlProp97.xml><?xml version="1.0" encoding="utf-8"?>
<formControlPr xmlns="http://schemas.microsoft.com/office/spreadsheetml/2009/9/main" objectType="CheckBox" fmlaLink="$AD$324"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AE34"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AD170"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CheckBox" fmlaLink="$AD$32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96</xdr:row>
          <xdr:rowOff>9525</xdr:rowOff>
        </xdr:from>
        <xdr:to>
          <xdr:col>29</xdr:col>
          <xdr:colOff>0</xdr:colOff>
          <xdr:row>97</xdr:row>
          <xdr:rowOff>0</xdr:rowOff>
        </xdr:to>
        <xdr:sp macro="" textlink="">
          <xdr:nvSpPr>
            <xdr:cNvPr id="1333" name="Option Button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97</xdr:row>
          <xdr:rowOff>9525</xdr:rowOff>
        </xdr:from>
        <xdr:to>
          <xdr:col>29</xdr:col>
          <xdr:colOff>0</xdr:colOff>
          <xdr:row>98</xdr:row>
          <xdr:rowOff>0</xdr:rowOff>
        </xdr:to>
        <xdr:sp macro="" textlink="">
          <xdr:nvSpPr>
            <xdr:cNvPr id="1334" name="Option Button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98</xdr:row>
          <xdr:rowOff>9525</xdr:rowOff>
        </xdr:from>
        <xdr:to>
          <xdr:col>29</xdr:col>
          <xdr:colOff>0</xdr:colOff>
          <xdr:row>98</xdr:row>
          <xdr:rowOff>400050</xdr:rowOff>
        </xdr:to>
        <xdr:sp macro="" textlink="">
          <xdr:nvSpPr>
            <xdr:cNvPr id="1335" name="Option Button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99</xdr:row>
          <xdr:rowOff>9525</xdr:rowOff>
        </xdr:from>
        <xdr:to>
          <xdr:col>29</xdr:col>
          <xdr:colOff>0</xdr:colOff>
          <xdr:row>99</xdr:row>
          <xdr:rowOff>390525</xdr:rowOff>
        </xdr:to>
        <xdr:sp macro="" textlink="">
          <xdr:nvSpPr>
            <xdr:cNvPr id="1336" name="Option Button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107</xdr:row>
          <xdr:rowOff>9525</xdr:rowOff>
        </xdr:from>
        <xdr:to>
          <xdr:col>29</xdr:col>
          <xdr:colOff>0</xdr:colOff>
          <xdr:row>108</xdr:row>
          <xdr:rowOff>0</xdr:rowOff>
        </xdr:to>
        <xdr:sp macro="" textlink="">
          <xdr:nvSpPr>
            <xdr:cNvPr id="1337" name="Option Button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108</xdr:row>
          <xdr:rowOff>9525</xdr:rowOff>
        </xdr:from>
        <xdr:to>
          <xdr:col>29</xdr:col>
          <xdr:colOff>0</xdr:colOff>
          <xdr:row>109</xdr:row>
          <xdr:rowOff>0</xdr:rowOff>
        </xdr:to>
        <xdr:sp macro="" textlink="">
          <xdr:nvSpPr>
            <xdr:cNvPr id="1338" name="Option Button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109</xdr:row>
          <xdr:rowOff>9525</xdr:rowOff>
        </xdr:from>
        <xdr:to>
          <xdr:col>29</xdr:col>
          <xdr:colOff>0</xdr:colOff>
          <xdr:row>109</xdr:row>
          <xdr:rowOff>533400</xdr:rowOff>
        </xdr:to>
        <xdr:sp macro="" textlink="">
          <xdr:nvSpPr>
            <xdr:cNvPr id="1339" name="Option Button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110</xdr:row>
          <xdr:rowOff>9525</xdr:rowOff>
        </xdr:from>
        <xdr:to>
          <xdr:col>29</xdr:col>
          <xdr:colOff>0</xdr:colOff>
          <xdr:row>111</xdr:row>
          <xdr:rowOff>0</xdr:rowOff>
        </xdr:to>
        <xdr:sp macro="" textlink="">
          <xdr:nvSpPr>
            <xdr:cNvPr id="1340" name="Option Button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149</xdr:row>
          <xdr:rowOff>9525</xdr:rowOff>
        </xdr:from>
        <xdr:to>
          <xdr:col>29</xdr:col>
          <xdr:colOff>0</xdr:colOff>
          <xdr:row>150</xdr:row>
          <xdr:rowOff>0</xdr:rowOff>
        </xdr:to>
        <xdr:sp macro="" textlink="">
          <xdr:nvSpPr>
            <xdr:cNvPr id="1341" name="Option Button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150</xdr:row>
          <xdr:rowOff>9525</xdr:rowOff>
        </xdr:from>
        <xdr:to>
          <xdr:col>29</xdr:col>
          <xdr:colOff>0</xdr:colOff>
          <xdr:row>151</xdr:row>
          <xdr:rowOff>0</xdr:rowOff>
        </xdr:to>
        <xdr:sp macro="" textlink="">
          <xdr:nvSpPr>
            <xdr:cNvPr id="1342" name="Option Button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151</xdr:row>
          <xdr:rowOff>9525</xdr:rowOff>
        </xdr:from>
        <xdr:to>
          <xdr:col>29</xdr:col>
          <xdr:colOff>0</xdr:colOff>
          <xdr:row>152</xdr:row>
          <xdr:rowOff>0</xdr:rowOff>
        </xdr:to>
        <xdr:sp macro="" textlink="">
          <xdr:nvSpPr>
            <xdr:cNvPr id="1343" name="Option Button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152</xdr:row>
          <xdr:rowOff>9525</xdr:rowOff>
        </xdr:from>
        <xdr:to>
          <xdr:col>29</xdr:col>
          <xdr:colOff>0</xdr:colOff>
          <xdr:row>153</xdr:row>
          <xdr:rowOff>0</xdr:rowOff>
        </xdr:to>
        <xdr:sp macro="" textlink="">
          <xdr:nvSpPr>
            <xdr:cNvPr id="1344" name="Option Button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190</xdr:row>
          <xdr:rowOff>9525</xdr:rowOff>
        </xdr:from>
        <xdr:to>
          <xdr:col>29</xdr:col>
          <xdr:colOff>0</xdr:colOff>
          <xdr:row>191</xdr:row>
          <xdr:rowOff>0</xdr:rowOff>
        </xdr:to>
        <xdr:sp macro="" textlink="">
          <xdr:nvSpPr>
            <xdr:cNvPr id="1347" name="Option Button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202</xdr:row>
          <xdr:rowOff>9525</xdr:rowOff>
        </xdr:from>
        <xdr:to>
          <xdr:col>29</xdr:col>
          <xdr:colOff>0</xdr:colOff>
          <xdr:row>203</xdr:row>
          <xdr:rowOff>0</xdr:rowOff>
        </xdr:to>
        <xdr:sp macro="" textlink="">
          <xdr:nvSpPr>
            <xdr:cNvPr id="1349" name="Option Button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203</xdr:row>
          <xdr:rowOff>9525</xdr:rowOff>
        </xdr:from>
        <xdr:to>
          <xdr:col>29</xdr:col>
          <xdr:colOff>0</xdr:colOff>
          <xdr:row>203</xdr:row>
          <xdr:rowOff>247650</xdr:rowOff>
        </xdr:to>
        <xdr:sp macro="" textlink="">
          <xdr:nvSpPr>
            <xdr:cNvPr id="1350" name="Option Button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204</xdr:row>
          <xdr:rowOff>9525</xdr:rowOff>
        </xdr:from>
        <xdr:to>
          <xdr:col>29</xdr:col>
          <xdr:colOff>0</xdr:colOff>
          <xdr:row>205</xdr:row>
          <xdr:rowOff>0</xdr:rowOff>
        </xdr:to>
        <xdr:sp macro="" textlink="">
          <xdr:nvSpPr>
            <xdr:cNvPr id="1351" name="Option Button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205</xdr:row>
          <xdr:rowOff>9525</xdr:rowOff>
        </xdr:from>
        <xdr:to>
          <xdr:col>29</xdr:col>
          <xdr:colOff>0</xdr:colOff>
          <xdr:row>205</xdr:row>
          <xdr:rowOff>247650</xdr:rowOff>
        </xdr:to>
        <xdr:sp macro="" textlink="">
          <xdr:nvSpPr>
            <xdr:cNvPr id="1352" name="Option Button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224</xdr:row>
          <xdr:rowOff>9525</xdr:rowOff>
        </xdr:from>
        <xdr:to>
          <xdr:col>29</xdr:col>
          <xdr:colOff>0</xdr:colOff>
          <xdr:row>225</xdr:row>
          <xdr:rowOff>0</xdr:rowOff>
        </xdr:to>
        <xdr:sp macro="" textlink="">
          <xdr:nvSpPr>
            <xdr:cNvPr id="1353" name="Option Button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225</xdr:row>
          <xdr:rowOff>9525</xdr:rowOff>
        </xdr:from>
        <xdr:to>
          <xdr:col>29</xdr:col>
          <xdr:colOff>0</xdr:colOff>
          <xdr:row>225</xdr:row>
          <xdr:rowOff>400050</xdr:rowOff>
        </xdr:to>
        <xdr:sp macro="" textlink="">
          <xdr:nvSpPr>
            <xdr:cNvPr id="1354" name="Option Button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234</xdr:row>
          <xdr:rowOff>9525</xdr:rowOff>
        </xdr:from>
        <xdr:to>
          <xdr:col>29</xdr:col>
          <xdr:colOff>0</xdr:colOff>
          <xdr:row>235</xdr:row>
          <xdr:rowOff>19050</xdr:rowOff>
        </xdr:to>
        <xdr:sp macro="" textlink="">
          <xdr:nvSpPr>
            <xdr:cNvPr id="1355" name="Option Button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235</xdr:row>
          <xdr:rowOff>9525</xdr:rowOff>
        </xdr:from>
        <xdr:to>
          <xdr:col>29</xdr:col>
          <xdr:colOff>0</xdr:colOff>
          <xdr:row>236</xdr:row>
          <xdr:rowOff>0</xdr:rowOff>
        </xdr:to>
        <xdr:sp macro="" textlink="">
          <xdr:nvSpPr>
            <xdr:cNvPr id="1356" name="Option Button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236</xdr:row>
          <xdr:rowOff>9525</xdr:rowOff>
        </xdr:from>
        <xdr:to>
          <xdr:col>29</xdr:col>
          <xdr:colOff>0</xdr:colOff>
          <xdr:row>236</xdr:row>
          <xdr:rowOff>400050</xdr:rowOff>
        </xdr:to>
        <xdr:sp macro="" textlink="">
          <xdr:nvSpPr>
            <xdr:cNvPr id="1357" name="Option Button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237</xdr:row>
          <xdr:rowOff>9525</xdr:rowOff>
        </xdr:from>
        <xdr:to>
          <xdr:col>29</xdr:col>
          <xdr:colOff>0</xdr:colOff>
          <xdr:row>238</xdr:row>
          <xdr:rowOff>0</xdr:rowOff>
        </xdr:to>
        <xdr:sp macro="" textlink="">
          <xdr:nvSpPr>
            <xdr:cNvPr id="1358" name="Option Button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250</xdr:row>
          <xdr:rowOff>9525</xdr:rowOff>
        </xdr:from>
        <xdr:to>
          <xdr:col>29</xdr:col>
          <xdr:colOff>0</xdr:colOff>
          <xdr:row>251</xdr:row>
          <xdr:rowOff>0</xdr:rowOff>
        </xdr:to>
        <xdr:sp macro="" textlink="">
          <xdr:nvSpPr>
            <xdr:cNvPr id="1359" name="Option Button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251</xdr:row>
          <xdr:rowOff>9525</xdr:rowOff>
        </xdr:from>
        <xdr:to>
          <xdr:col>29</xdr:col>
          <xdr:colOff>0</xdr:colOff>
          <xdr:row>252</xdr:row>
          <xdr:rowOff>0</xdr:rowOff>
        </xdr:to>
        <xdr:sp macro="" textlink="">
          <xdr:nvSpPr>
            <xdr:cNvPr id="1360" name="Option Button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252</xdr:row>
          <xdr:rowOff>9525</xdr:rowOff>
        </xdr:from>
        <xdr:to>
          <xdr:col>29</xdr:col>
          <xdr:colOff>0</xdr:colOff>
          <xdr:row>253</xdr:row>
          <xdr:rowOff>0</xdr:rowOff>
        </xdr:to>
        <xdr:sp macro="" textlink="">
          <xdr:nvSpPr>
            <xdr:cNvPr id="1361" name="Option Button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273</xdr:row>
          <xdr:rowOff>9525</xdr:rowOff>
        </xdr:from>
        <xdr:to>
          <xdr:col>29</xdr:col>
          <xdr:colOff>0</xdr:colOff>
          <xdr:row>274</xdr:row>
          <xdr:rowOff>0</xdr:rowOff>
        </xdr:to>
        <xdr:sp macro="" textlink="">
          <xdr:nvSpPr>
            <xdr:cNvPr id="1362" name="Option Button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274</xdr:row>
          <xdr:rowOff>9525</xdr:rowOff>
        </xdr:from>
        <xdr:to>
          <xdr:col>29</xdr:col>
          <xdr:colOff>0</xdr:colOff>
          <xdr:row>275</xdr:row>
          <xdr:rowOff>0</xdr:rowOff>
        </xdr:to>
        <xdr:sp macro="" textlink="">
          <xdr:nvSpPr>
            <xdr:cNvPr id="1363" name="Option Button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275</xdr:row>
          <xdr:rowOff>9525</xdr:rowOff>
        </xdr:from>
        <xdr:to>
          <xdr:col>29</xdr:col>
          <xdr:colOff>0</xdr:colOff>
          <xdr:row>276</xdr:row>
          <xdr:rowOff>0</xdr:rowOff>
        </xdr:to>
        <xdr:sp macro="" textlink="">
          <xdr:nvSpPr>
            <xdr:cNvPr id="1364" name="Option Button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276</xdr:row>
          <xdr:rowOff>9525</xdr:rowOff>
        </xdr:from>
        <xdr:to>
          <xdr:col>29</xdr:col>
          <xdr:colOff>0</xdr:colOff>
          <xdr:row>277</xdr:row>
          <xdr:rowOff>0</xdr:rowOff>
        </xdr:to>
        <xdr:sp macro="" textlink="">
          <xdr:nvSpPr>
            <xdr:cNvPr id="1365" name="Option Button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296</xdr:row>
          <xdr:rowOff>9525</xdr:rowOff>
        </xdr:from>
        <xdr:to>
          <xdr:col>16</xdr:col>
          <xdr:colOff>19050</xdr:colOff>
          <xdr:row>296</xdr:row>
          <xdr:rowOff>628650</xdr:rowOff>
        </xdr:to>
        <xdr:sp macro="" textlink="">
          <xdr:nvSpPr>
            <xdr:cNvPr id="1366" name="Option Button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296</xdr:row>
          <xdr:rowOff>9525</xdr:rowOff>
        </xdr:from>
        <xdr:to>
          <xdr:col>22</xdr:col>
          <xdr:colOff>0</xdr:colOff>
          <xdr:row>296</xdr:row>
          <xdr:rowOff>628650</xdr:rowOff>
        </xdr:to>
        <xdr:sp macro="" textlink="">
          <xdr:nvSpPr>
            <xdr:cNvPr id="1367" name="Option Button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296</xdr:row>
          <xdr:rowOff>9525</xdr:rowOff>
        </xdr:from>
        <xdr:to>
          <xdr:col>29</xdr:col>
          <xdr:colOff>0</xdr:colOff>
          <xdr:row>296</xdr:row>
          <xdr:rowOff>628650</xdr:rowOff>
        </xdr:to>
        <xdr:sp macro="" textlink="">
          <xdr:nvSpPr>
            <xdr:cNvPr id="1368" name="Option Button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297</xdr:row>
          <xdr:rowOff>9525</xdr:rowOff>
        </xdr:from>
        <xdr:to>
          <xdr:col>16</xdr:col>
          <xdr:colOff>19050</xdr:colOff>
          <xdr:row>297</xdr:row>
          <xdr:rowOff>800100</xdr:rowOff>
        </xdr:to>
        <xdr:sp macro="" textlink="">
          <xdr:nvSpPr>
            <xdr:cNvPr id="1369" name="Option Button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297</xdr:row>
          <xdr:rowOff>9525</xdr:rowOff>
        </xdr:from>
        <xdr:to>
          <xdr:col>22</xdr:col>
          <xdr:colOff>0</xdr:colOff>
          <xdr:row>297</xdr:row>
          <xdr:rowOff>800100</xdr:rowOff>
        </xdr:to>
        <xdr:sp macro="" textlink="">
          <xdr:nvSpPr>
            <xdr:cNvPr id="1370" name="Option Button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297</xdr:row>
          <xdr:rowOff>9525</xdr:rowOff>
        </xdr:from>
        <xdr:to>
          <xdr:col>29</xdr:col>
          <xdr:colOff>0</xdr:colOff>
          <xdr:row>297</xdr:row>
          <xdr:rowOff>800100</xdr:rowOff>
        </xdr:to>
        <xdr:sp macro="" textlink="">
          <xdr:nvSpPr>
            <xdr:cNvPr id="1371" name="Option Button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298</xdr:row>
          <xdr:rowOff>9525</xdr:rowOff>
        </xdr:from>
        <xdr:to>
          <xdr:col>16</xdr:col>
          <xdr:colOff>19050</xdr:colOff>
          <xdr:row>298</xdr:row>
          <xdr:rowOff>1685925</xdr:rowOff>
        </xdr:to>
        <xdr:sp macro="" textlink="">
          <xdr:nvSpPr>
            <xdr:cNvPr id="1372" name="Option Button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298</xdr:row>
          <xdr:rowOff>9525</xdr:rowOff>
        </xdr:from>
        <xdr:to>
          <xdr:col>22</xdr:col>
          <xdr:colOff>0</xdr:colOff>
          <xdr:row>298</xdr:row>
          <xdr:rowOff>1685925</xdr:rowOff>
        </xdr:to>
        <xdr:sp macro="" textlink="">
          <xdr:nvSpPr>
            <xdr:cNvPr id="1373" name="Option Button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298</xdr:row>
          <xdr:rowOff>9525</xdr:rowOff>
        </xdr:from>
        <xdr:to>
          <xdr:col>29</xdr:col>
          <xdr:colOff>0</xdr:colOff>
          <xdr:row>298</xdr:row>
          <xdr:rowOff>1685925</xdr:rowOff>
        </xdr:to>
        <xdr:sp macro="" textlink="">
          <xdr:nvSpPr>
            <xdr:cNvPr id="1374" name="Option Button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315</xdr:row>
          <xdr:rowOff>9525</xdr:rowOff>
        </xdr:from>
        <xdr:to>
          <xdr:col>29</xdr:col>
          <xdr:colOff>0</xdr:colOff>
          <xdr:row>316</xdr:row>
          <xdr:rowOff>0</xdr:rowOff>
        </xdr:to>
        <xdr:sp macro="" textlink="">
          <xdr:nvSpPr>
            <xdr:cNvPr id="1375" name="Option Button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316</xdr:row>
          <xdr:rowOff>9525</xdr:rowOff>
        </xdr:from>
        <xdr:to>
          <xdr:col>29</xdr:col>
          <xdr:colOff>0</xdr:colOff>
          <xdr:row>317</xdr:row>
          <xdr:rowOff>0</xdr:rowOff>
        </xdr:to>
        <xdr:sp macro="" textlink="">
          <xdr:nvSpPr>
            <xdr:cNvPr id="1376" name="Option Button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342</xdr:row>
          <xdr:rowOff>9525</xdr:rowOff>
        </xdr:from>
        <xdr:to>
          <xdr:col>29</xdr:col>
          <xdr:colOff>0</xdr:colOff>
          <xdr:row>343</xdr:row>
          <xdr:rowOff>0</xdr:rowOff>
        </xdr:to>
        <xdr:sp macro="" textlink="">
          <xdr:nvSpPr>
            <xdr:cNvPr id="1377" name="Option Button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343</xdr:row>
          <xdr:rowOff>9525</xdr:rowOff>
        </xdr:from>
        <xdr:to>
          <xdr:col>29</xdr:col>
          <xdr:colOff>0</xdr:colOff>
          <xdr:row>344</xdr:row>
          <xdr:rowOff>47625</xdr:rowOff>
        </xdr:to>
        <xdr:sp macro="" textlink="">
          <xdr:nvSpPr>
            <xdr:cNvPr id="1378" name="Option Button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394</xdr:row>
          <xdr:rowOff>9525</xdr:rowOff>
        </xdr:from>
        <xdr:to>
          <xdr:col>29</xdr:col>
          <xdr:colOff>0</xdr:colOff>
          <xdr:row>395</xdr:row>
          <xdr:rowOff>0</xdr:rowOff>
        </xdr:to>
        <xdr:sp macro="" textlink="">
          <xdr:nvSpPr>
            <xdr:cNvPr id="1394" name="Option Button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395</xdr:row>
          <xdr:rowOff>9525</xdr:rowOff>
        </xdr:from>
        <xdr:to>
          <xdr:col>29</xdr:col>
          <xdr:colOff>0</xdr:colOff>
          <xdr:row>396</xdr:row>
          <xdr:rowOff>0</xdr:rowOff>
        </xdr:to>
        <xdr:sp macro="" textlink="">
          <xdr:nvSpPr>
            <xdr:cNvPr id="1395" name="Option Button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440</xdr:row>
          <xdr:rowOff>9525</xdr:rowOff>
        </xdr:from>
        <xdr:to>
          <xdr:col>29</xdr:col>
          <xdr:colOff>0</xdr:colOff>
          <xdr:row>441</xdr:row>
          <xdr:rowOff>0</xdr:rowOff>
        </xdr:to>
        <xdr:sp macro="" textlink="">
          <xdr:nvSpPr>
            <xdr:cNvPr id="1405" name="Option Button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441</xdr:row>
          <xdr:rowOff>9525</xdr:rowOff>
        </xdr:from>
        <xdr:to>
          <xdr:col>29</xdr:col>
          <xdr:colOff>0</xdr:colOff>
          <xdr:row>442</xdr:row>
          <xdr:rowOff>0</xdr:rowOff>
        </xdr:to>
        <xdr:sp macro="" textlink="">
          <xdr:nvSpPr>
            <xdr:cNvPr id="1406" name="Option Button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96</xdr:row>
          <xdr:rowOff>0</xdr:rowOff>
        </xdr:from>
        <xdr:to>
          <xdr:col>29</xdr:col>
          <xdr:colOff>0</xdr:colOff>
          <xdr:row>100</xdr:row>
          <xdr:rowOff>0</xdr:rowOff>
        </xdr:to>
        <xdr:sp macro="" textlink="">
          <xdr:nvSpPr>
            <xdr:cNvPr id="1419" name="Group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107</xdr:row>
          <xdr:rowOff>0</xdr:rowOff>
        </xdr:from>
        <xdr:to>
          <xdr:col>29</xdr:col>
          <xdr:colOff>0</xdr:colOff>
          <xdr:row>111</xdr:row>
          <xdr:rowOff>0</xdr:rowOff>
        </xdr:to>
        <xdr:sp macro="" textlink="">
          <xdr:nvSpPr>
            <xdr:cNvPr id="1420" name="Group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149</xdr:row>
          <xdr:rowOff>0</xdr:rowOff>
        </xdr:from>
        <xdr:to>
          <xdr:col>29</xdr:col>
          <xdr:colOff>0</xdr:colOff>
          <xdr:row>153</xdr:row>
          <xdr:rowOff>0</xdr:rowOff>
        </xdr:to>
        <xdr:sp macro="" textlink="">
          <xdr:nvSpPr>
            <xdr:cNvPr id="1421" name="Group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202</xdr:row>
          <xdr:rowOff>0</xdr:rowOff>
        </xdr:from>
        <xdr:to>
          <xdr:col>29</xdr:col>
          <xdr:colOff>0</xdr:colOff>
          <xdr:row>206</xdr:row>
          <xdr:rowOff>0</xdr:rowOff>
        </xdr:to>
        <xdr:sp macro="" textlink="">
          <xdr:nvSpPr>
            <xdr:cNvPr id="1424" name="Group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224</xdr:row>
          <xdr:rowOff>0</xdr:rowOff>
        </xdr:from>
        <xdr:to>
          <xdr:col>29</xdr:col>
          <xdr:colOff>0</xdr:colOff>
          <xdr:row>226</xdr:row>
          <xdr:rowOff>0</xdr:rowOff>
        </xdr:to>
        <xdr:sp macro="" textlink="">
          <xdr:nvSpPr>
            <xdr:cNvPr id="1425" name="Group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234</xdr:row>
          <xdr:rowOff>0</xdr:rowOff>
        </xdr:from>
        <xdr:to>
          <xdr:col>29</xdr:col>
          <xdr:colOff>0</xdr:colOff>
          <xdr:row>238</xdr:row>
          <xdr:rowOff>0</xdr:rowOff>
        </xdr:to>
        <xdr:sp macro="" textlink="">
          <xdr:nvSpPr>
            <xdr:cNvPr id="1426" name="Group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250</xdr:row>
          <xdr:rowOff>0</xdr:rowOff>
        </xdr:from>
        <xdr:to>
          <xdr:col>29</xdr:col>
          <xdr:colOff>0</xdr:colOff>
          <xdr:row>253</xdr:row>
          <xdr:rowOff>0</xdr:rowOff>
        </xdr:to>
        <xdr:sp macro="" textlink="">
          <xdr:nvSpPr>
            <xdr:cNvPr id="1427" name="Group Box 403" hidden="1">
              <a:extLst>
                <a:ext uri="{63B3BB69-23CF-44E3-9099-C40C66FF867C}">
                  <a14:compatExt spid="_x0000_s142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273</xdr:row>
          <xdr:rowOff>0</xdr:rowOff>
        </xdr:from>
        <xdr:to>
          <xdr:col>29</xdr:col>
          <xdr:colOff>0</xdr:colOff>
          <xdr:row>277</xdr:row>
          <xdr:rowOff>0</xdr:rowOff>
        </xdr:to>
        <xdr:sp macro="" textlink="">
          <xdr:nvSpPr>
            <xdr:cNvPr id="1428" name="Group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314</xdr:row>
          <xdr:rowOff>400050</xdr:rowOff>
        </xdr:from>
        <xdr:to>
          <xdr:col>29</xdr:col>
          <xdr:colOff>0</xdr:colOff>
          <xdr:row>317</xdr:row>
          <xdr:rowOff>0</xdr:rowOff>
        </xdr:to>
        <xdr:sp macro="" textlink="">
          <xdr:nvSpPr>
            <xdr:cNvPr id="1430" name="Group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394</xdr:row>
          <xdr:rowOff>0</xdr:rowOff>
        </xdr:from>
        <xdr:to>
          <xdr:col>29</xdr:col>
          <xdr:colOff>0</xdr:colOff>
          <xdr:row>396</xdr:row>
          <xdr:rowOff>0</xdr:rowOff>
        </xdr:to>
        <xdr:sp macro="" textlink="">
          <xdr:nvSpPr>
            <xdr:cNvPr id="1433" name="Group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440</xdr:row>
          <xdr:rowOff>0</xdr:rowOff>
        </xdr:from>
        <xdr:to>
          <xdr:col>29</xdr:col>
          <xdr:colOff>0</xdr:colOff>
          <xdr:row>442</xdr:row>
          <xdr:rowOff>0</xdr:rowOff>
        </xdr:to>
        <xdr:sp macro="" textlink="">
          <xdr:nvSpPr>
            <xdr:cNvPr id="1437" name="Group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364</xdr:row>
          <xdr:rowOff>0</xdr:rowOff>
        </xdr:from>
        <xdr:to>
          <xdr:col>1</xdr:col>
          <xdr:colOff>9525</xdr:colOff>
          <xdr:row>365</xdr:row>
          <xdr:rowOff>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365</xdr:row>
          <xdr:rowOff>0</xdr:rowOff>
        </xdr:from>
        <xdr:to>
          <xdr:col>1</xdr:col>
          <xdr:colOff>9525</xdr:colOff>
          <xdr:row>366</xdr:row>
          <xdr:rowOff>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366</xdr:row>
          <xdr:rowOff>0</xdr:rowOff>
        </xdr:from>
        <xdr:to>
          <xdr:col>1</xdr:col>
          <xdr:colOff>9525</xdr:colOff>
          <xdr:row>367</xdr:row>
          <xdr:rowOff>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366</xdr:row>
          <xdr:rowOff>0</xdr:rowOff>
        </xdr:from>
        <xdr:to>
          <xdr:col>13</xdr:col>
          <xdr:colOff>0</xdr:colOff>
          <xdr:row>367</xdr:row>
          <xdr:rowOff>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364</xdr:row>
          <xdr:rowOff>0</xdr:rowOff>
        </xdr:from>
        <xdr:to>
          <xdr:col>13</xdr:col>
          <xdr:colOff>0</xdr:colOff>
          <xdr:row>365</xdr:row>
          <xdr:rowOff>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365</xdr:row>
          <xdr:rowOff>0</xdr:rowOff>
        </xdr:from>
        <xdr:to>
          <xdr:col>13</xdr:col>
          <xdr:colOff>0</xdr:colOff>
          <xdr:row>366</xdr:row>
          <xdr:rowOff>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369</xdr:row>
          <xdr:rowOff>0</xdr:rowOff>
        </xdr:from>
        <xdr:to>
          <xdr:col>1</xdr:col>
          <xdr:colOff>9525</xdr:colOff>
          <xdr:row>370</xdr:row>
          <xdr:rowOff>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370</xdr:row>
          <xdr:rowOff>0</xdr:rowOff>
        </xdr:from>
        <xdr:to>
          <xdr:col>1</xdr:col>
          <xdr:colOff>9525</xdr:colOff>
          <xdr:row>371</xdr:row>
          <xdr:rowOff>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369</xdr:row>
          <xdr:rowOff>0</xdr:rowOff>
        </xdr:from>
        <xdr:to>
          <xdr:col>13</xdr:col>
          <xdr:colOff>0</xdr:colOff>
          <xdr:row>370</xdr:row>
          <xdr:rowOff>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370</xdr:row>
          <xdr:rowOff>0</xdr:rowOff>
        </xdr:from>
        <xdr:to>
          <xdr:col>13</xdr:col>
          <xdr:colOff>0</xdr:colOff>
          <xdr:row>371</xdr:row>
          <xdr:rowOff>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371</xdr:row>
          <xdr:rowOff>0</xdr:rowOff>
        </xdr:from>
        <xdr:to>
          <xdr:col>1</xdr:col>
          <xdr:colOff>9525</xdr:colOff>
          <xdr:row>372</xdr:row>
          <xdr:rowOff>9525</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371</xdr:row>
          <xdr:rowOff>0</xdr:rowOff>
        </xdr:from>
        <xdr:to>
          <xdr:col>13</xdr:col>
          <xdr:colOff>0</xdr:colOff>
          <xdr:row>372</xdr:row>
          <xdr:rowOff>9525</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367</xdr:row>
          <xdr:rowOff>0</xdr:rowOff>
        </xdr:from>
        <xdr:to>
          <xdr:col>1</xdr:col>
          <xdr:colOff>9525</xdr:colOff>
          <xdr:row>368</xdr:row>
          <xdr:rowOff>0</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406</xdr:row>
          <xdr:rowOff>0</xdr:rowOff>
        </xdr:from>
        <xdr:to>
          <xdr:col>29</xdr:col>
          <xdr:colOff>0</xdr:colOff>
          <xdr:row>407</xdr:row>
          <xdr:rowOff>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417</xdr:row>
          <xdr:rowOff>0</xdr:rowOff>
        </xdr:from>
        <xdr:to>
          <xdr:col>29</xdr:col>
          <xdr:colOff>0</xdr:colOff>
          <xdr:row>418</xdr:row>
          <xdr:rowOff>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422</xdr:row>
          <xdr:rowOff>0</xdr:rowOff>
        </xdr:from>
        <xdr:to>
          <xdr:col>29</xdr:col>
          <xdr:colOff>0</xdr:colOff>
          <xdr:row>423</xdr:row>
          <xdr:rowOff>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426</xdr:row>
          <xdr:rowOff>0</xdr:rowOff>
        </xdr:from>
        <xdr:to>
          <xdr:col>29</xdr:col>
          <xdr:colOff>0</xdr:colOff>
          <xdr:row>427</xdr:row>
          <xdr:rowOff>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402</xdr:row>
          <xdr:rowOff>0</xdr:rowOff>
        </xdr:from>
        <xdr:to>
          <xdr:col>29</xdr:col>
          <xdr:colOff>0</xdr:colOff>
          <xdr:row>402</xdr:row>
          <xdr:rowOff>542925</xdr:rowOff>
        </xdr:to>
        <xdr:sp macro="" textlink="">
          <xdr:nvSpPr>
            <xdr:cNvPr id="1538" name="Check Box 514" hidden="1">
              <a:extLst>
                <a:ext uri="{63B3BB69-23CF-44E3-9099-C40C66FF867C}">
                  <a14:compatExt spid="_x0000_s1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448</xdr:row>
          <xdr:rowOff>0</xdr:rowOff>
        </xdr:from>
        <xdr:to>
          <xdr:col>29</xdr:col>
          <xdr:colOff>0</xdr:colOff>
          <xdr:row>449</xdr:row>
          <xdr:rowOff>28575</xdr:rowOff>
        </xdr:to>
        <xdr:sp macro="" textlink="">
          <xdr:nvSpPr>
            <xdr:cNvPr id="1540" name="Check Box 516" hidden="1">
              <a:extLst>
                <a:ext uri="{63B3BB69-23CF-44E3-9099-C40C66FF867C}">
                  <a14:compatExt spid="_x0000_s1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452</xdr:row>
          <xdr:rowOff>0</xdr:rowOff>
        </xdr:from>
        <xdr:to>
          <xdr:col>29</xdr:col>
          <xdr:colOff>0</xdr:colOff>
          <xdr:row>453</xdr:row>
          <xdr:rowOff>0</xdr:rowOff>
        </xdr:to>
        <xdr:sp macro="" textlink="">
          <xdr:nvSpPr>
            <xdr:cNvPr id="1541" name="Check Box 517" hidden="1">
              <a:extLst>
                <a:ext uri="{63B3BB69-23CF-44E3-9099-C40C66FF867C}">
                  <a14:compatExt spid="_x0000_s1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456</xdr:row>
          <xdr:rowOff>0</xdr:rowOff>
        </xdr:from>
        <xdr:to>
          <xdr:col>29</xdr:col>
          <xdr:colOff>0</xdr:colOff>
          <xdr:row>456</xdr:row>
          <xdr:rowOff>809625</xdr:rowOff>
        </xdr:to>
        <xdr:sp macro="" textlink="">
          <xdr:nvSpPr>
            <xdr:cNvPr id="1542" name="Check Box 518" hidden="1">
              <a:extLst>
                <a:ext uri="{63B3BB69-23CF-44E3-9099-C40C66FF867C}">
                  <a14:compatExt spid="_x0000_s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460</xdr:row>
          <xdr:rowOff>0</xdr:rowOff>
        </xdr:from>
        <xdr:to>
          <xdr:col>29</xdr:col>
          <xdr:colOff>0</xdr:colOff>
          <xdr:row>466</xdr:row>
          <xdr:rowOff>0</xdr:rowOff>
        </xdr:to>
        <xdr:sp macro="" textlink="">
          <xdr:nvSpPr>
            <xdr:cNvPr id="1543" name="Check Box 519" hidden="1">
              <a:extLst>
                <a:ext uri="{63B3BB69-23CF-44E3-9099-C40C66FF867C}">
                  <a14:compatExt spid="_x0000_s1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468</xdr:row>
          <xdr:rowOff>171450</xdr:rowOff>
        </xdr:from>
        <xdr:to>
          <xdr:col>29</xdr:col>
          <xdr:colOff>0</xdr:colOff>
          <xdr:row>470</xdr:row>
          <xdr:rowOff>9525</xdr:rowOff>
        </xdr:to>
        <xdr:sp macro="" textlink="">
          <xdr:nvSpPr>
            <xdr:cNvPr id="1544" name="Check Box 520" hidden="1">
              <a:extLst>
                <a:ext uri="{63B3BB69-23CF-44E3-9099-C40C66FF867C}">
                  <a14:compatExt spid="_x0000_s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473</xdr:row>
          <xdr:rowOff>0</xdr:rowOff>
        </xdr:from>
        <xdr:to>
          <xdr:col>29</xdr:col>
          <xdr:colOff>0</xdr:colOff>
          <xdr:row>473</xdr:row>
          <xdr:rowOff>200025</xdr:rowOff>
        </xdr:to>
        <xdr:sp macro="" textlink="">
          <xdr:nvSpPr>
            <xdr:cNvPr id="1546" name="Check Box 522" hidden="1">
              <a:extLst>
                <a:ext uri="{63B3BB69-23CF-44E3-9099-C40C66FF867C}">
                  <a14:compatExt spid="_x0000_s1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477</xdr:row>
          <xdr:rowOff>0</xdr:rowOff>
        </xdr:from>
        <xdr:to>
          <xdr:col>29</xdr:col>
          <xdr:colOff>0</xdr:colOff>
          <xdr:row>478</xdr:row>
          <xdr:rowOff>9525</xdr:rowOff>
        </xdr:to>
        <xdr:sp macro="" textlink="">
          <xdr:nvSpPr>
            <xdr:cNvPr id="1547" name="Check Box 523" hidden="1">
              <a:extLst>
                <a:ext uri="{63B3BB69-23CF-44E3-9099-C40C66FF867C}">
                  <a14:compatExt spid="_x0000_s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481</xdr:row>
          <xdr:rowOff>0</xdr:rowOff>
        </xdr:from>
        <xdr:to>
          <xdr:col>29</xdr:col>
          <xdr:colOff>0</xdr:colOff>
          <xdr:row>482</xdr:row>
          <xdr:rowOff>0</xdr:rowOff>
        </xdr:to>
        <xdr:sp macro="" textlink="">
          <xdr:nvSpPr>
            <xdr:cNvPr id="1548" name="Check Box 524" hidden="1">
              <a:extLst>
                <a:ext uri="{63B3BB69-23CF-44E3-9099-C40C66FF867C}">
                  <a14:compatExt spid="_x0000_s15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485</xdr:row>
          <xdr:rowOff>0</xdr:rowOff>
        </xdr:from>
        <xdr:to>
          <xdr:col>29</xdr:col>
          <xdr:colOff>0</xdr:colOff>
          <xdr:row>486</xdr:row>
          <xdr:rowOff>0</xdr:rowOff>
        </xdr:to>
        <xdr:sp macro="" textlink="">
          <xdr:nvSpPr>
            <xdr:cNvPr id="1549" name="Check Box 525" hidden="1">
              <a:extLst>
                <a:ext uri="{63B3BB69-23CF-44E3-9099-C40C66FF867C}">
                  <a14:compatExt spid="_x0000_s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344</xdr:row>
          <xdr:rowOff>9525</xdr:rowOff>
        </xdr:from>
        <xdr:to>
          <xdr:col>29</xdr:col>
          <xdr:colOff>0</xdr:colOff>
          <xdr:row>345</xdr:row>
          <xdr:rowOff>0</xdr:rowOff>
        </xdr:to>
        <xdr:sp macro="" textlink="">
          <xdr:nvSpPr>
            <xdr:cNvPr id="1550" name="Option Button 526" hidden="1">
              <a:extLst>
                <a:ext uri="{63B3BB69-23CF-44E3-9099-C40C66FF867C}">
                  <a14:compatExt spid="_x0000_s1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345</xdr:row>
          <xdr:rowOff>9525</xdr:rowOff>
        </xdr:from>
        <xdr:to>
          <xdr:col>29</xdr:col>
          <xdr:colOff>0</xdr:colOff>
          <xdr:row>345</xdr:row>
          <xdr:rowOff>361950</xdr:rowOff>
        </xdr:to>
        <xdr:sp macro="" textlink="">
          <xdr:nvSpPr>
            <xdr:cNvPr id="1551" name="Option Button 527" hidden="1">
              <a:extLst>
                <a:ext uri="{63B3BB69-23CF-44E3-9099-C40C66FF867C}">
                  <a14:compatExt spid="_x0000_s1551"/>
                </a:ext>
              </a:extLst>
            </xdr:cNvPr>
            <xdr:cNvSpPr/>
          </xdr:nvSpPr>
          <xdr:spPr>
            <a:xfrm>
              <a:off x="0" y="0"/>
              <a:ext cx="0" cy="0"/>
            </a:xfrm>
            <a:prstGeom prst="rect">
              <a:avLst/>
            </a:prstGeom>
          </xdr:spPr>
        </xdr:sp>
        <xdr:clientData/>
      </xdr:twoCellAnchor>
    </mc:Choice>
    <mc:Fallback/>
  </mc:AlternateContent>
  <xdr:twoCellAnchor editAs="oneCell">
    <xdr:from>
      <xdr:col>0</xdr:col>
      <xdr:colOff>34777</xdr:colOff>
      <xdr:row>0</xdr:row>
      <xdr:rowOff>19708</xdr:rowOff>
    </xdr:from>
    <xdr:to>
      <xdr:col>28</xdr:col>
      <xdr:colOff>197399</xdr:colOff>
      <xdr:row>6</xdr:row>
      <xdr:rowOff>391</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0</xdr:colOff>
          <xdr:row>191</xdr:row>
          <xdr:rowOff>0</xdr:rowOff>
        </xdr:from>
        <xdr:to>
          <xdr:col>28</xdr:col>
          <xdr:colOff>228600</xdr:colOff>
          <xdr:row>191</xdr:row>
          <xdr:rowOff>323850</xdr:rowOff>
        </xdr:to>
        <xdr:sp macro="" textlink="">
          <xdr:nvSpPr>
            <xdr:cNvPr id="1553" name="Option Button 529" hidden="1">
              <a:extLst>
                <a:ext uri="{63B3BB69-23CF-44E3-9099-C40C66FF867C}">
                  <a14:compatExt spid="_x0000_s1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342</xdr:row>
          <xdr:rowOff>0</xdr:rowOff>
        </xdr:from>
        <xdr:to>
          <xdr:col>29</xdr:col>
          <xdr:colOff>0</xdr:colOff>
          <xdr:row>346</xdr:row>
          <xdr:rowOff>0</xdr:rowOff>
        </xdr:to>
        <xdr:sp macro="" textlink="">
          <xdr:nvSpPr>
            <xdr:cNvPr id="1556" name="Group Box 532" hidden="1">
              <a:extLst>
                <a:ext uri="{63B3BB69-23CF-44E3-9099-C40C66FF867C}">
                  <a14:compatExt spid="_x0000_s155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194</xdr:row>
          <xdr:rowOff>0</xdr:rowOff>
        </xdr:from>
        <xdr:to>
          <xdr:col>29</xdr:col>
          <xdr:colOff>0</xdr:colOff>
          <xdr:row>195</xdr:row>
          <xdr:rowOff>0</xdr:rowOff>
        </xdr:to>
        <xdr:sp macro="" textlink="">
          <xdr:nvSpPr>
            <xdr:cNvPr id="1557" name="Option Button 533" hidden="1">
              <a:extLst>
                <a:ext uri="{63B3BB69-23CF-44E3-9099-C40C66FF867C}">
                  <a14:compatExt spid="_x0000_s1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194</xdr:row>
          <xdr:rowOff>590550</xdr:rowOff>
        </xdr:from>
        <xdr:to>
          <xdr:col>29</xdr:col>
          <xdr:colOff>0</xdr:colOff>
          <xdr:row>196</xdr:row>
          <xdr:rowOff>0</xdr:rowOff>
        </xdr:to>
        <xdr:sp macro="" textlink="">
          <xdr:nvSpPr>
            <xdr:cNvPr id="1558" name="Option Button 534" hidden="1">
              <a:extLst>
                <a:ext uri="{63B3BB69-23CF-44E3-9099-C40C66FF867C}">
                  <a14:compatExt spid="_x0000_s1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190</xdr:row>
          <xdr:rowOff>0</xdr:rowOff>
        </xdr:from>
        <xdr:to>
          <xdr:col>29</xdr:col>
          <xdr:colOff>0</xdr:colOff>
          <xdr:row>196</xdr:row>
          <xdr:rowOff>0</xdr:rowOff>
        </xdr:to>
        <xdr:sp macro="" textlink="">
          <xdr:nvSpPr>
            <xdr:cNvPr id="1587" name="Group Box 563" hidden="1">
              <a:extLst>
                <a:ext uri="{63B3BB69-23CF-44E3-9099-C40C66FF867C}">
                  <a14:compatExt spid="_x0000_s158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318</xdr:row>
          <xdr:rowOff>9525</xdr:rowOff>
        </xdr:from>
        <xdr:to>
          <xdr:col>29</xdr:col>
          <xdr:colOff>0</xdr:colOff>
          <xdr:row>319</xdr:row>
          <xdr:rowOff>9525</xdr:rowOff>
        </xdr:to>
        <xdr:sp macro="" textlink="">
          <xdr:nvSpPr>
            <xdr:cNvPr id="1608" name="Check Box 584" hidden="1">
              <a:extLst>
                <a:ext uri="{63B3BB69-23CF-44E3-9099-C40C66FF867C}">
                  <a14:compatExt spid="_x0000_s1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319</xdr:row>
          <xdr:rowOff>9525</xdr:rowOff>
        </xdr:from>
        <xdr:to>
          <xdr:col>29</xdr:col>
          <xdr:colOff>0</xdr:colOff>
          <xdr:row>320</xdr:row>
          <xdr:rowOff>9525</xdr:rowOff>
        </xdr:to>
        <xdr:sp macro="" textlink="">
          <xdr:nvSpPr>
            <xdr:cNvPr id="1609" name="Check Box 585" hidden="1">
              <a:extLst>
                <a:ext uri="{63B3BB69-23CF-44E3-9099-C40C66FF867C}">
                  <a14:compatExt spid="_x0000_s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320</xdr:row>
          <xdr:rowOff>9525</xdr:rowOff>
        </xdr:from>
        <xdr:to>
          <xdr:col>29</xdr:col>
          <xdr:colOff>0</xdr:colOff>
          <xdr:row>321</xdr:row>
          <xdr:rowOff>9525</xdr:rowOff>
        </xdr:to>
        <xdr:sp macro="" textlink="">
          <xdr:nvSpPr>
            <xdr:cNvPr id="1610" name="Check Box 586" hidden="1">
              <a:extLst>
                <a:ext uri="{63B3BB69-23CF-44E3-9099-C40C66FF867C}">
                  <a14:compatExt spid="_x0000_s1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321</xdr:row>
          <xdr:rowOff>9525</xdr:rowOff>
        </xdr:from>
        <xdr:to>
          <xdr:col>29</xdr:col>
          <xdr:colOff>0</xdr:colOff>
          <xdr:row>322</xdr:row>
          <xdr:rowOff>9525</xdr:rowOff>
        </xdr:to>
        <xdr:sp macro="" textlink="">
          <xdr:nvSpPr>
            <xdr:cNvPr id="1611" name="Check Box 587" hidden="1">
              <a:extLst>
                <a:ext uri="{63B3BB69-23CF-44E3-9099-C40C66FF867C}">
                  <a14:compatExt spid="_x0000_s1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323</xdr:row>
          <xdr:rowOff>9525</xdr:rowOff>
        </xdr:from>
        <xdr:to>
          <xdr:col>29</xdr:col>
          <xdr:colOff>0</xdr:colOff>
          <xdr:row>324</xdr:row>
          <xdr:rowOff>9525</xdr:rowOff>
        </xdr:to>
        <xdr:sp macro="" textlink="">
          <xdr:nvSpPr>
            <xdr:cNvPr id="1612" name="Check Box 588" hidden="1">
              <a:extLst>
                <a:ext uri="{63B3BB69-23CF-44E3-9099-C40C66FF867C}">
                  <a14:compatExt spid="_x0000_s1612"/>
                </a:ext>
              </a:extLst>
            </xdr:cNvPr>
            <xdr:cNvSpPr/>
          </xdr:nvSpPr>
          <xdr:spPr>
            <a:xfrm>
              <a:off x="0" y="0"/>
              <a:ext cx="0" cy="0"/>
            </a:xfrm>
            <a:prstGeom prst="rect">
              <a:avLst/>
            </a:prstGeom>
          </xdr:spPr>
        </xdr:sp>
        <xdr:clientData/>
      </xdr:twoCellAnchor>
    </mc:Choice>
    <mc:Fallback/>
  </mc:AlternateContent>
  <xdr:twoCellAnchor>
    <xdr:from>
      <xdr:col>30</xdr:col>
      <xdr:colOff>0</xdr:colOff>
      <xdr:row>1</xdr:row>
      <xdr:rowOff>9523</xdr:rowOff>
    </xdr:from>
    <xdr:to>
      <xdr:col>39</xdr:col>
      <xdr:colOff>282388</xdr:colOff>
      <xdr:row>15</xdr:row>
      <xdr:rowOff>2047875</xdr:rowOff>
    </xdr:to>
    <xdr:sp macro="" textlink="">
      <xdr:nvSpPr>
        <xdr:cNvPr id="161" name="Textfeld 160"/>
        <xdr:cNvSpPr txBox="1"/>
      </xdr:nvSpPr>
      <xdr:spPr>
        <a:xfrm>
          <a:off x="7648575" y="200023"/>
          <a:ext cx="10455088" cy="85915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strike="noStrike">
              <a:solidFill>
                <a:schemeClr val="dk1"/>
              </a:solidFill>
              <a:effectLst/>
              <a:latin typeface="+mn-lt"/>
              <a:ea typeface="+mn-ea"/>
              <a:cs typeface="+mn-cs"/>
            </a:rPr>
            <a:t>Technische Hinweise</a:t>
          </a:r>
          <a:r>
            <a:rPr lang="de-DE" b="1" u="sng"/>
            <a:t> zu den</a:t>
          </a:r>
          <a:r>
            <a:rPr lang="de-DE" b="1" u="sng" baseline="0"/>
            <a:t> </a:t>
          </a:r>
          <a:r>
            <a:rPr lang="de-DE" b="1" u="sng"/>
            <a:t>Formularen in dieser Datei</a:t>
          </a:r>
        </a:p>
        <a:p>
          <a:endParaRPr lang="de-DE" sz="1100"/>
        </a:p>
        <a:p>
          <a:pPr eaLnBrk="1" fontAlgn="auto" latinLnBrk="0" hangingPunct="1"/>
          <a:r>
            <a:rPr lang="de-DE" sz="1100">
              <a:solidFill>
                <a:schemeClr val="dk1"/>
              </a:solidFill>
              <a:effectLst/>
              <a:latin typeface="+mn-lt"/>
              <a:ea typeface="+mn-ea"/>
              <a:cs typeface="+mn-cs"/>
            </a:rPr>
            <a:t>Vor Veröffentlichung bzw. Weitergabe  des Formulars  zur</a:t>
          </a:r>
          <a:r>
            <a:rPr lang="de-DE" sz="1100" baseline="0">
              <a:solidFill>
                <a:schemeClr val="dk1"/>
              </a:solidFill>
              <a:effectLst/>
              <a:latin typeface="+mn-lt"/>
              <a:ea typeface="+mn-ea"/>
              <a:cs typeface="+mn-cs"/>
            </a:rPr>
            <a:t> Bearbeitung durch  Antragsteller </a:t>
          </a:r>
          <a:r>
            <a:rPr lang="de-DE" sz="1100">
              <a:solidFill>
                <a:schemeClr val="dk1"/>
              </a:solidFill>
              <a:effectLst/>
              <a:latin typeface="+mn-lt"/>
              <a:ea typeface="+mn-ea"/>
              <a:cs typeface="+mn-cs"/>
            </a:rPr>
            <a:t>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sz="1100" b="0" baseline="0">
            <a:solidFill>
              <a:schemeClr val="dk1"/>
            </a:solidFill>
            <a:effectLst/>
            <a:latin typeface="+mn-lt"/>
            <a:ea typeface="+mn-ea"/>
            <a:cs typeface="+mn-cs"/>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a:effectLst/>
          </a:endParaRPr>
        </a:p>
        <a:p>
          <a:r>
            <a:rPr lang="de-DE" sz="1100" b="1" i="0" u="none" strike="noStrike">
              <a:solidFill>
                <a:schemeClr val="dk1"/>
              </a:solidFill>
              <a:effectLst/>
              <a:latin typeface="+mn-lt"/>
              <a:ea typeface="+mn-ea"/>
              <a:cs typeface="+mn-cs"/>
            </a:rPr>
            <a:t>Aktivierte Einstellungen für den  Blattschutz und Arbeitsmappenschutz</a:t>
          </a:r>
        </a:p>
        <a:p>
          <a:r>
            <a:rPr lang="de-DE" sz="1100" b="0" i="0" u="none" strike="noStrike">
              <a:solidFill>
                <a:schemeClr val="dk1"/>
              </a:solidFill>
              <a:effectLst/>
              <a:latin typeface="+mn-lt"/>
              <a:ea typeface="+mn-ea"/>
              <a:cs typeface="+mn-cs"/>
            </a:rPr>
            <a:t>-Gesperrte Zellen anwählen (erleichtert Navigation im Formular mit Pfeiltasten, z.B. beim Lesen)</a:t>
          </a:r>
          <a:r>
            <a:rPr lang="de-DE"/>
            <a:t> </a:t>
          </a:r>
        </a:p>
        <a:p>
          <a:r>
            <a:rPr lang="de-DE" sz="1100" b="0" i="0" u="none" strike="noStrike">
              <a:solidFill>
                <a:schemeClr val="dk1"/>
              </a:solidFill>
              <a:effectLst/>
              <a:latin typeface="+mn-lt"/>
              <a:ea typeface="+mn-ea"/>
              <a:cs typeface="+mn-cs"/>
            </a:rPr>
            <a:t>-Nicht-gesperrte Zellen anwählen (obligatorisch)</a:t>
          </a:r>
          <a:r>
            <a:rPr lang="de-DE"/>
            <a:t> </a:t>
          </a:r>
        </a:p>
        <a:p>
          <a:r>
            <a:rPr lang="de-DE" sz="1100" b="0" i="0" u="none" strike="noStrike">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p>
        <a:p>
          <a:r>
            <a:rPr lang="de-DE" sz="1100" b="0" i="0" u="none" strike="noStrike">
              <a:solidFill>
                <a:schemeClr val="dk1"/>
              </a:solidFill>
              <a:effectLst/>
              <a:latin typeface="+mn-lt"/>
              <a:ea typeface="+mn-ea"/>
              <a:cs typeface="+mn-cs"/>
            </a:rPr>
            <a:t>Arbeitsmappenschutz:</a:t>
          </a:r>
        </a:p>
        <a:p>
          <a:r>
            <a:rPr lang="de-DE" sz="1100" b="0" i="0" u="none" strike="noStrike">
              <a:solidFill>
                <a:schemeClr val="dk1"/>
              </a:solidFill>
              <a:effectLst/>
              <a:latin typeface="+mn-lt"/>
              <a:ea typeface="+mn-ea"/>
              <a:cs typeface="+mn-cs"/>
            </a:rPr>
            <a:t>-Geschützt</a:t>
          </a:r>
          <a:r>
            <a:rPr lang="de-DE" sz="1100" b="0" i="0" u="none" strike="noStrike" baseline="0">
              <a:solidFill>
                <a:schemeClr val="dk1"/>
              </a:solidFill>
              <a:effectLst/>
              <a:latin typeface="+mn-lt"/>
              <a:ea typeface="+mn-ea"/>
              <a:cs typeface="+mn-cs"/>
            </a:rPr>
            <a:t> wird die Struktur der Arbeitsmappe, um das Einblenden der ausgeblendeten Blattes "Gewichtungsfaktoren" zu verhindern.</a:t>
          </a:r>
        </a:p>
        <a:p>
          <a:endParaRPr lang="de-DE" sz="1100" b="0" i="0" u="none" strike="noStrike">
            <a:solidFill>
              <a:schemeClr val="dk1"/>
            </a:solidFill>
            <a:effectLst/>
            <a:latin typeface="+mn-lt"/>
            <a:ea typeface="+mn-ea"/>
            <a:cs typeface="+mn-cs"/>
          </a:endParaRPr>
        </a:p>
        <a:p>
          <a:r>
            <a:rPr lang="de-DE" sz="1100" b="1" i="0" u="none" strike="noStrike">
              <a:solidFill>
                <a:schemeClr val="dk1"/>
              </a:solidFill>
              <a:effectLst/>
              <a:latin typeface="+mn-lt"/>
              <a:ea typeface="+mn-ea"/>
              <a:cs typeface="+mn-cs"/>
            </a:rPr>
            <a:t>Zellen mit bzw. ohne Sperrung</a:t>
          </a:r>
          <a:r>
            <a:rPr lang="de-DE" b="1"/>
            <a:t> im Formular</a:t>
          </a:r>
        </a:p>
        <a:p>
          <a:r>
            <a:rPr lang="de-DE"/>
            <a:t>Grundsätzlich sind alle Zellen in diesem Formular gesperrt. Nicht gesperrt sind:</a:t>
          </a:r>
          <a:endParaRPr lang="de-DE" sz="1100" b="0" i="0" u="none" strike="noStrike">
            <a:solidFill>
              <a:schemeClr val="dk1"/>
            </a:solidFill>
            <a:effectLst/>
            <a:latin typeface="+mn-lt"/>
            <a:ea typeface="+mn-ea"/>
            <a:cs typeface="+mn-cs"/>
          </a:endParaRPr>
        </a:p>
        <a:p>
          <a:r>
            <a:rPr lang="de-DE" sz="1100" b="0" i="0" u="none" strike="noStrike">
              <a:solidFill>
                <a:schemeClr val="dk1"/>
              </a:solidFill>
              <a:effectLst/>
              <a:latin typeface="+mn-lt"/>
              <a:ea typeface="+mn-ea"/>
              <a:cs typeface="+mn-cs"/>
            </a:rPr>
            <a:t>- Eingabefelder für Indikatorenzielwerte sowie Teil II.A Frage 2, Felder für Angabe Flächenversiegelung vor und nach Projektumsetzung</a:t>
          </a:r>
          <a:r>
            <a:rPr lang="de-DE"/>
            <a:t> </a:t>
          </a:r>
        </a:p>
        <a:p>
          <a:r>
            <a:rPr lang="de-DE" sz="1100" b="0" i="0" u="none" strike="noStrike">
              <a:solidFill>
                <a:schemeClr val="dk1"/>
              </a:solidFill>
              <a:effectLst/>
              <a:latin typeface="+mn-lt"/>
              <a:ea typeface="+mn-ea"/>
              <a:cs typeface="+mn-cs"/>
            </a:rPr>
            <a:t>-Erläuterungsfelder</a:t>
          </a:r>
          <a:r>
            <a:rPr lang="de-DE"/>
            <a:t> </a:t>
          </a:r>
        </a:p>
        <a:p>
          <a:r>
            <a:rPr lang="de-DE" sz="1100" b="0" i="0" u="none" strike="noStrike">
              <a:solidFill>
                <a:schemeClr val="dk1"/>
              </a:solidFill>
              <a:effectLst/>
              <a:latin typeface="+mn-lt"/>
              <a:ea typeface="+mn-ea"/>
              <a:cs typeface="+mn-cs"/>
            </a:rPr>
            <a:t>-Ausgabefelder für Optionsfelder (OF) und Kontrollkästchen (KK) (Begründung: Erforderlich für deren Aktivierbarkeit, sowie vereinfachtes Zurücksetzen der OF/KK durch Löschen der Zellinhalte) </a:t>
          </a:r>
          <a:r>
            <a:rPr lang="de-DE"/>
            <a:t> </a:t>
          </a:r>
          <a:endParaRPr lang="de-DE" sz="1100"/>
        </a:p>
        <a:p>
          <a:r>
            <a:rPr lang="de-DE" sz="1100"/>
            <a:t>- In Spalte AD sind nur Ausgaben von Optionsfeldern (OF) / Kontrollkästchen (KK) enthalten. Die</a:t>
          </a:r>
          <a:r>
            <a:rPr lang="de-DE" sz="1100" baseline="0"/>
            <a:t> Spalte kann als Ganzes markiert und die Inhalte gelöscht werden, somit werden </a:t>
          </a:r>
          <a:r>
            <a:rPr lang="de-DE" sz="1100"/>
            <a:t> alle OF und die meisten KK auf "nicht aktiviert gesetzt". Ausnahme KK: Ausgabe bei Abfrage Spezialisierungsfelder sowie Teil II.A Frage 11 </a:t>
          </a:r>
          <a:r>
            <a:rPr lang="de-DE" sz="1100">
              <a:solidFill>
                <a:schemeClr val="dk1"/>
              </a:solidFill>
              <a:effectLst/>
              <a:latin typeface="+mn-lt"/>
              <a:ea typeface="+mn-ea"/>
              <a:cs typeface="+mn-cs"/>
            </a:rPr>
            <a:t>erfolg auch in Spalte AE</a:t>
          </a:r>
          <a:r>
            <a:rPr lang="de-DE" sz="1100"/>
            <a:t>.</a:t>
          </a:r>
        </a:p>
        <a:p>
          <a:pPr eaLnBrk="1" fontAlgn="auto" latinLnBrk="0" hangingPunct="1"/>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a:effectLst/>
          </a:endParaRPr>
        </a:p>
        <a:p>
          <a:endParaRPr lang="de-DE" sz="1100"/>
        </a:p>
        <a:p>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8</xdr:col>
          <xdr:colOff>276225</xdr:colOff>
          <xdr:row>296</xdr:row>
          <xdr:rowOff>9525</xdr:rowOff>
        </xdr:from>
        <xdr:to>
          <xdr:col>29</xdr:col>
          <xdr:colOff>0</xdr:colOff>
          <xdr:row>299</xdr:row>
          <xdr:rowOff>0</xdr:rowOff>
        </xdr:to>
        <xdr:sp macro="" textlink="">
          <xdr:nvSpPr>
            <xdr:cNvPr id="1613" name="Group Box 589" hidden="1">
              <a:extLst>
                <a:ext uri="{63B3BB69-23CF-44E3-9099-C40C66FF867C}">
                  <a14:compatExt spid="_x0000_s1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9525</xdr:rowOff>
        </xdr:from>
        <xdr:to>
          <xdr:col>29</xdr:col>
          <xdr:colOff>0</xdr:colOff>
          <xdr:row>34</xdr:row>
          <xdr:rowOff>0</xdr:rowOff>
        </xdr:to>
        <xdr:sp macro="" textlink="">
          <xdr:nvSpPr>
            <xdr:cNvPr id="1617" name="Option Button 593" hidden="1">
              <a:extLst>
                <a:ext uri="{63B3BB69-23CF-44E3-9099-C40C66FF867C}">
                  <a14:compatExt spid="_x0000_s1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169</xdr:row>
          <xdr:rowOff>0</xdr:rowOff>
        </xdr:from>
        <xdr:to>
          <xdr:col>29</xdr:col>
          <xdr:colOff>0</xdr:colOff>
          <xdr:row>172</xdr:row>
          <xdr:rowOff>0</xdr:rowOff>
        </xdr:to>
        <xdr:sp macro="" textlink="">
          <xdr:nvSpPr>
            <xdr:cNvPr id="1618" name="Group Box 594" hidden="1">
              <a:extLst>
                <a:ext uri="{63B3BB69-23CF-44E3-9099-C40C66FF867C}">
                  <a14:compatExt spid="_x0000_s1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169</xdr:row>
          <xdr:rowOff>9525</xdr:rowOff>
        </xdr:from>
        <xdr:to>
          <xdr:col>29</xdr:col>
          <xdr:colOff>0</xdr:colOff>
          <xdr:row>170</xdr:row>
          <xdr:rowOff>0</xdr:rowOff>
        </xdr:to>
        <xdr:sp macro="" textlink="">
          <xdr:nvSpPr>
            <xdr:cNvPr id="1619" name="Option Button 595" hidden="1">
              <a:extLst>
                <a:ext uri="{63B3BB69-23CF-44E3-9099-C40C66FF867C}">
                  <a14:compatExt spid="_x0000_s1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170</xdr:row>
          <xdr:rowOff>0</xdr:rowOff>
        </xdr:from>
        <xdr:to>
          <xdr:col>29</xdr:col>
          <xdr:colOff>0</xdr:colOff>
          <xdr:row>172</xdr:row>
          <xdr:rowOff>0</xdr:rowOff>
        </xdr:to>
        <xdr:sp macro="" textlink="">
          <xdr:nvSpPr>
            <xdr:cNvPr id="1620" name="Option Button 596" hidden="1">
              <a:extLst>
                <a:ext uri="{63B3BB69-23CF-44E3-9099-C40C66FF867C}">
                  <a14:compatExt spid="_x0000_s1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322</xdr:row>
          <xdr:rowOff>152400</xdr:rowOff>
        </xdr:from>
        <xdr:to>
          <xdr:col>28</xdr:col>
          <xdr:colOff>228600</xdr:colOff>
          <xdr:row>322</xdr:row>
          <xdr:rowOff>400050</xdr:rowOff>
        </xdr:to>
        <xdr:sp macro="" textlink="">
          <xdr:nvSpPr>
            <xdr:cNvPr id="1621" name="Check Box 597" hidden="1">
              <a:extLst>
                <a:ext uri="{63B3BB69-23CF-44E3-9099-C40C66FF867C}">
                  <a14:compatExt spid="_x0000_s16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152400</xdr:rowOff>
    </xdr:from>
    <xdr:to>
      <xdr:col>7</xdr:col>
      <xdr:colOff>571500</xdr:colOff>
      <xdr:row>10</xdr:row>
      <xdr:rowOff>19050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52400"/>
          <a:ext cx="873442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7.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84" Type="http://schemas.openxmlformats.org/officeDocument/2006/relationships/ctrlProp" Target="../ctrlProps/ctrlProp75.xml"/><Relationship Id="rId89" Type="http://schemas.openxmlformats.org/officeDocument/2006/relationships/ctrlProp" Target="../ctrlProps/ctrlProp80.xml"/><Relationship Id="rId112" Type="http://schemas.openxmlformats.org/officeDocument/2006/relationships/ctrlProp" Target="../ctrlProps/ctrlProp103.xml"/><Relationship Id="rId2" Type="http://schemas.openxmlformats.org/officeDocument/2006/relationships/hyperlink" Target="http://www.dgnb-system.de/de/system/kriterien/" TargetMode="External"/><Relationship Id="rId16" Type="http://schemas.openxmlformats.org/officeDocument/2006/relationships/ctrlProp" Target="../ctrlProps/ctrlProp7.xml"/><Relationship Id="rId29" Type="http://schemas.openxmlformats.org/officeDocument/2006/relationships/ctrlProp" Target="../ctrlProps/ctrlProp20.xml"/><Relationship Id="rId107" Type="http://schemas.openxmlformats.org/officeDocument/2006/relationships/ctrlProp" Target="../ctrlProps/ctrlProp98.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trlProp" Target="../ctrlProps/ctrlProp49.xml"/><Relationship Id="rId66" Type="http://schemas.openxmlformats.org/officeDocument/2006/relationships/ctrlProp" Target="../ctrlProps/ctrlProp57.xml"/><Relationship Id="rId74" Type="http://schemas.openxmlformats.org/officeDocument/2006/relationships/ctrlProp" Target="../ctrlProps/ctrlProp65.xml"/><Relationship Id="rId79" Type="http://schemas.openxmlformats.org/officeDocument/2006/relationships/ctrlProp" Target="../ctrlProps/ctrlProp70.xml"/><Relationship Id="rId87" Type="http://schemas.openxmlformats.org/officeDocument/2006/relationships/ctrlProp" Target="../ctrlProps/ctrlProp78.xml"/><Relationship Id="rId102" Type="http://schemas.openxmlformats.org/officeDocument/2006/relationships/ctrlProp" Target="../ctrlProps/ctrlProp93.xml"/><Relationship Id="rId110" Type="http://schemas.openxmlformats.org/officeDocument/2006/relationships/ctrlProp" Target="../ctrlProps/ctrlProp101.xml"/><Relationship Id="rId5" Type="http://schemas.openxmlformats.org/officeDocument/2006/relationships/hyperlink" Target="http://www.efre-bw.de/wp-content/uploads/2015/03/Regelungen-und-Hilfestellungen-zu-Informations-und-Kommunikationspflichten_Stand17.07.2015.pdf" TargetMode="External"/><Relationship Id="rId61" Type="http://schemas.openxmlformats.org/officeDocument/2006/relationships/ctrlProp" Target="../ctrlProps/ctrlProp52.xml"/><Relationship Id="rId82" Type="http://schemas.openxmlformats.org/officeDocument/2006/relationships/ctrlProp" Target="../ctrlProps/ctrlProp73.xml"/><Relationship Id="rId90" Type="http://schemas.openxmlformats.org/officeDocument/2006/relationships/ctrlProp" Target="../ctrlProps/ctrlProp81.xml"/><Relationship Id="rId95" Type="http://schemas.openxmlformats.org/officeDocument/2006/relationships/ctrlProp" Target="../ctrlProps/ctrlProp86.xml"/><Relationship Id="rId19" Type="http://schemas.openxmlformats.org/officeDocument/2006/relationships/ctrlProp" Target="../ctrlProps/ctrlProp10.x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100" Type="http://schemas.openxmlformats.org/officeDocument/2006/relationships/ctrlProp" Target="../ctrlProps/ctrlProp91.xml"/><Relationship Id="rId105" Type="http://schemas.openxmlformats.org/officeDocument/2006/relationships/ctrlProp" Target="../ctrlProps/ctrlProp96.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85" Type="http://schemas.openxmlformats.org/officeDocument/2006/relationships/ctrlProp" Target="../ctrlProps/ctrlProp76.xml"/><Relationship Id="rId93" Type="http://schemas.openxmlformats.org/officeDocument/2006/relationships/ctrlProp" Target="../ctrlProps/ctrlProp84.xml"/><Relationship Id="rId98" Type="http://schemas.openxmlformats.org/officeDocument/2006/relationships/ctrlProp" Target="../ctrlProps/ctrlProp89.xml"/><Relationship Id="rId3" Type="http://schemas.openxmlformats.org/officeDocument/2006/relationships/hyperlink" Target="http://www.efre-bw.de/wp-content/uploads/2015/03/EFRE_-_Operationelles_Programm_BW_2014-2020.pdf"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103" Type="http://schemas.openxmlformats.org/officeDocument/2006/relationships/ctrlProp" Target="../ctrlProps/ctrlProp94.xml"/><Relationship Id="rId108" Type="http://schemas.openxmlformats.org/officeDocument/2006/relationships/ctrlProp" Target="../ctrlProps/ctrlProp99.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83" Type="http://schemas.openxmlformats.org/officeDocument/2006/relationships/ctrlProp" Target="../ctrlProps/ctrlProp74.xml"/><Relationship Id="rId88" Type="http://schemas.openxmlformats.org/officeDocument/2006/relationships/ctrlProp" Target="../ctrlProps/ctrlProp79.xml"/><Relationship Id="rId91" Type="http://schemas.openxmlformats.org/officeDocument/2006/relationships/ctrlProp" Target="../ctrlProps/ctrlProp82.xml"/><Relationship Id="rId96" Type="http://schemas.openxmlformats.org/officeDocument/2006/relationships/ctrlProp" Target="../ctrlProps/ctrlProp87.xml"/><Relationship Id="rId111" Type="http://schemas.openxmlformats.org/officeDocument/2006/relationships/ctrlProp" Target="../ctrlProps/ctrlProp102.xml"/><Relationship Id="rId1" Type="http://schemas.openxmlformats.org/officeDocument/2006/relationships/hyperlink" Target="http://www.emas.de/" TargetMode="External"/><Relationship Id="rId6" Type="http://schemas.openxmlformats.org/officeDocument/2006/relationships/hyperlink" Target="http://www.deutscher-nachhaltigkeitskodex.de/de/startseite.html"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6" Type="http://schemas.openxmlformats.org/officeDocument/2006/relationships/ctrlProp" Target="../ctrlProps/ctrlProp97.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86" Type="http://schemas.openxmlformats.org/officeDocument/2006/relationships/ctrlProp" Target="../ctrlProps/ctrlProp77.xml"/><Relationship Id="rId94" Type="http://schemas.openxmlformats.org/officeDocument/2006/relationships/ctrlProp" Target="../ctrlProps/ctrlProp85.xml"/><Relationship Id="rId99" Type="http://schemas.openxmlformats.org/officeDocument/2006/relationships/ctrlProp" Target="../ctrlProps/ctrlProp90.xml"/><Relationship Id="rId101" Type="http://schemas.openxmlformats.org/officeDocument/2006/relationships/ctrlProp" Target="../ctrlProps/ctrlProp92.xml"/><Relationship Id="rId4" Type="http://schemas.openxmlformats.org/officeDocument/2006/relationships/hyperlink" Target="http://www.efre-bw.de/wp-content/uploads/2015/03/EFRE_-_Operationelles_Programm_BW_2014-2020.pdf" TargetMode="External"/><Relationship Id="rId9" Type="http://schemas.openxmlformats.org/officeDocument/2006/relationships/vmlDrawing" Target="../drawings/vmlDrawing1.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109" Type="http://schemas.openxmlformats.org/officeDocument/2006/relationships/ctrlProp" Target="../ctrlProps/ctrlProp10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97" Type="http://schemas.openxmlformats.org/officeDocument/2006/relationships/ctrlProp" Target="../ctrlProps/ctrlProp88.xml"/><Relationship Id="rId104" Type="http://schemas.openxmlformats.org/officeDocument/2006/relationships/ctrlProp" Target="../ctrlProps/ctrlProp95.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92"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P525"/>
  <sheetViews>
    <sheetView showGridLines="0" tabSelected="1" zoomScaleNormal="100" zoomScaleSheetLayoutView="100" zoomScalePageLayoutView="85" workbookViewId="0"/>
  </sheetViews>
  <sheetFormatPr baseColWidth="10" defaultColWidth="10.75" defaultRowHeight="14.25" x14ac:dyDescent="0.2"/>
  <cols>
    <col min="1" max="3" width="3.125" style="128" customWidth="1"/>
    <col min="4" max="5" width="3.375" style="128" customWidth="1"/>
    <col min="6" max="6" width="3.125" style="128" customWidth="1"/>
    <col min="7" max="7" width="4.125" style="128" customWidth="1"/>
    <col min="8" max="8" width="3.5" style="128" customWidth="1"/>
    <col min="9" max="9" width="3.75" style="128" customWidth="1"/>
    <col min="10" max="10" width="2.375" style="128" customWidth="1"/>
    <col min="11" max="11" width="3.125" style="128" hidden="1" customWidth="1"/>
    <col min="12" max="12" width="3.875" style="128" customWidth="1"/>
    <col min="13" max="15" width="3.125" style="128" customWidth="1"/>
    <col min="16" max="16" width="2.875" style="128" customWidth="1"/>
    <col min="17" max="20" width="3.125" style="128" customWidth="1"/>
    <col min="21" max="21" width="3" style="128" customWidth="1"/>
    <col min="22" max="26" width="3.125" style="128" customWidth="1"/>
    <col min="27" max="27" width="3" style="128" customWidth="1"/>
    <col min="28" max="28" width="3.375" style="128" customWidth="1"/>
    <col min="29" max="29" width="3.125" style="129" customWidth="1"/>
    <col min="30" max="30" width="10.75" style="261" hidden="1" customWidth="1"/>
    <col min="31" max="31" width="14.5" style="128" hidden="1" customWidth="1"/>
    <col min="32" max="32" width="20.75" style="128" hidden="1" customWidth="1"/>
    <col min="33" max="33" width="15.75" style="128" hidden="1" customWidth="1"/>
    <col min="34" max="34" width="18.625" style="128" hidden="1" customWidth="1"/>
    <col min="35" max="35" width="11.5" style="128" hidden="1" customWidth="1"/>
    <col min="36" max="36" width="12.375" style="128" hidden="1" customWidth="1"/>
    <col min="37" max="37" width="13.25" style="128" hidden="1" customWidth="1"/>
    <col min="38" max="38" width="14" style="128" hidden="1" customWidth="1"/>
    <col min="39" max="39" width="12.75" style="128" hidden="1" customWidth="1"/>
    <col min="40" max="41" width="10.75" style="128" hidden="1" customWidth="1"/>
    <col min="42" max="44" width="10.75" style="128" customWidth="1"/>
    <col min="45" max="16384" width="10.75" style="128"/>
  </cols>
  <sheetData>
    <row r="1" spans="1:36" ht="15" x14ac:dyDescent="0.25">
      <c r="AE1" s="298"/>
      <c r="AF1" s="270"/>
      <c r="AG1" s="272"/>
      <c r="AH1" s="272"/>
      <c r="AI1" s="272"/>
      <c r="AJ1" s="272"/>
    </row>
    <row r="2" spans="1:36" x14ac:dyDescent="0.2">
      <c r="AD2" s="128"/>
      <c r="AE2" s="270"/>
      <c r="AF2" s="270"/>
    </row>
    <row r="4" spans="1:36" x14ac:dyDescent="0.2">
      <c r="AE4" s="129"/>
    </row>
    <row r="8" spans="1:36" ht="15.75" x14ac:dyDescent="0.25">
      <c r="A8" s="596" t="s">
        <v>0</v>
      </c>
      <c r="B8" s="596"/>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E8" s="262"/>
    </row>
    <row r="9" spans="1:36" ht="15.75" x14ac:dyDescent="0.2">
      <c r="A9" s="400" t="s">
        <v>384</v>
      </c>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row>
    <row r="10" spans="1:36" ht="15" x14ac:dyDescent="0.2">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389" t="s">
        <v>378</v>
      </c>
      <c r="AF10" s="263"/>
    </row>
    <row r="11" spans="1:36" ht="73.5" customHeight="1" x14ac:dyDescent="0.25">
      <c r="A11" s="597" t="s">
        <v>383</v>
      </c>
      <c r="B11" s="597"/>
      <c r="C11" s="597"/>
      <c r="D11" s="597"/>
      <c r="E11" s="597"/>
      <c r="F11" s="597"/>
      <c r="G11" s="597"/>
      <c r="H11" s="597"/>
      <c r="I11" s="597"/>
      <c r="J11" s="597"/>
      <c r="K11" s="597"/>
      <c r="L11" s="597"/>
      <c r="M11" s="597"/>
      <c r="N11" s="597"/>
      <c r="O11" s="597"/>
      <c r="P11" s="597"/>
      <c r="Q11" s="598"/>
      <c r="R11" s="598"/>
      <c r="S11" s="598"/>
      <c r="T11" s="598"/>
      <c r="U11" s="598"/>
      <c r="V11" s="598"/>
      <c r="W11" s="598"/>
      <c r="X11" s="598"/>
      <c r="Y11" s="598"/>
      <c r="Z11" s="598"/>
      <c r="AA11" s="598"/>
      <c r="AB11" s="598"/>
      <c r="AC11" s="598"/>
      <c r="AF11" s="295"/>
    </row>
    <row r="12" spans="1:36" ht="25.5" customHeight="1" x14ac:dyDescent="0.25">
      <c r="A12" s="614" t="s">
        <v>385</v>
      </c>
      <c r="B12" s="614"/>
      <c r="C12" s="614"/>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E12" s="274"/>
    </row>
    <row r="13" spans="1:36" s="266" customFormat="1" ht="88.5" customHeight="1" x14ac:dyDescent="0.2">
      <c r="A13" s="424" t="s">
        <v>1</v>
      </c>
      <c r="B13" s="601"/>
      <c r="C13" s="601"/>
      <c r="D13" s="545" t="s">
        <v>392</v>
      </c>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6"/>
      <c r="AD13" s="265"/>
      <c r="AE13" s="128"/>
      <c r="AF13" s="264"/>
    </row>
    <row r="14" spans="1:36" s="266" customFormat="1" ht="19.5" customHeight="1" x14ac:dyDescent="0.2">
      <c r="A14" s="602"/>
      <c r="B14" s="603"/>
      <c r="C14" s="603"/>
      <c r="D14" s="296" t="s">
        <v>335</v>
      </c>
      <c r="E14" s="291"/>
      <c r="F14" s="291"/>
      <c r="G14" s="291"/>
      <c r="H14" s="291"/>
      <c r="I14" s="291"/>
      <c r="J14" s="291"/>
      <c r="K14" s="131"/>
      <c r="L14" s="132"/>
      <c r="M14" s="291"/>
      <c r="N14" s="291"/>
      <c r="O14" s="291"/>
      <c r="P14" s="291"/>
      <c r="Q14" s="291"/>
      <c r="R14" s="291"/>
      <c r="S14" s="291"/>
      <c r="T14" s="291"/>
      <c r="U14" s="291"/>
      <c r="V14" s="291"/>
      <c r="W14" s="291"/>
      <c r="X14" s="291"/>
      <c r="Y14" s="291"/>
      <c r="Z14" s="291"/>
      <c r="AA14" s="291"/>
      <c r="AB14" s="291"/>
      <c r="AC14" s="292"/>
      <c r="AD14" s="265"/>
    </row>
    <row r="15" spans="1:36" s="266" customFormat="1" ht="111" customHeight="1" x14ac:dyDescent="0.2">
      <c r="A15" s="602"/>
      <c r="B15" s="603"/>
      <c r="C15" s="603"/>
      <c r="D15" s="291"/>
      <c r="E15" s="607" t="s">
        <v>336</v>
      </c>
      <c r="F15" s="607"/>
      <c r="G15" s="607"/>
      <c r="H15" s="607"/>
      <c r="I15" s="607"/>
      <c r="J15" s="607"/>
      <c r="K15" s="607"/>
      <c r="L15" s="607"/>
      <c r="M15" s="607"/>
      <c r="N15" s="607"/>
      <c r="O15" s="607"/>
      <c r="P15" s="607"/>
      <c r="Q15" s="607"/>
      <c r="R15" s="607"/>
      <c r="S15" s="607"/>
      <c r="T15" s="607"/>
      <c r="U15" s="607"/>
      <c r="V15" s="607"/>
      <c r="W15" s="607"/>
      <c r="X15" s="607"/>
      <c r="Y15" s="607"/>
      <c r="Z15" s="607"/>
      <c r="AA15" s="607"/>
      <c r="AB15" s="607"/>
      <c r="AC15" s="608"/>
      <c r="AD15" s="265"/>
    </row>
    <row r="16" spans="1:36" s="266" customFormat="1" ht="123" customHeight="1" x14ac:dyDescent="0.2">
      <c r="A16" s="602"/>
      <c r="B16" s="603"/>
      <c r="C16" s="603"/>
      <c r="D16" s="619" t="s">
        <v>380</v>
      </c>
      <c r="E16" s="619"/>
      <c r="F16" s="619"/>
      <c r="G16" s="619"/>
      <c r="H16" s="619"/>
      <c r="I16" s="619"/>
      <c r="J16" s="619"/>
      <c r="K16" s="619"/>
      <c r="L16" s="619"/>
      <c r="M16" s="619"/>
      <c r="N16" s="619"/>
      <c r="O16" s="619"/>
      <c r="P16" s="619"/>
      <c r="Q16" s="619"/>
      <c r="R16" s="619"/>
      <c r="S16" s="619"/>
      <c r="T16" s="619"/>
      <c r="U16" s="619"/>
      <c r="V16" s="619"/>
      <c r="W16" s="619"/>
      <c r="X16" s="619"/>
      <c r="Y16" s="619"/>
      <c r="Z16" s="619"/>
      <c r="AA16" s="619"/>
      <c r="AB16" s="619"/>
      <c r="AC16" s="620"/>
      <c r="AD16" s="265"/>
      <c r="AE16" s="384" t="s">
        <v>375</v>
      </c>
    </row>
    <row r="17" spans="1:34" ht="5.25" customHeight="1" x14ac:dyDescent="0.2">
      <c r="A17" s="604"/>
      <c r="B17" s="605"/>
      <c r="C17" s="605"/>
      <c r="D17" s="621"/>
      <c r="E17" s="621"/>
      <c r="F17" s="621"/>
      <c r="G17" s="621"/>
      <c r="H17" s="621"/>
      <c r="I17" s="621"/>
      <c r="J17" s="621"/>
      <c r="K17" s="621"/>
      <c r="L17" s="621"/>
      <c r="M17" s="621"/>
      <c r="N17" s="621"/>
      <c r="O17" s="621"/>
      <c r="P17" s="621"/>
      <c r="Q17" s="621"/>
      <c r="R17" s="621"/>
      <c r="S17" s="621"/>
      <c r="T17" s="621"/>
      <c r="U17" s="621"/>
      <c r="V17" s="621"/>
      <c r="W17" s="621"/>
      <c r="X17" s="621"/>
      <c r="Y17" s="621"/>
      <c r="Z17" s="621"/>
      <c r="AA17" s="621"/>
      <c r="AB17" s="621"/>
      <c r="AC17" s="622"/>
    </row>
    <row r="19" spans="1:34" ht="31.5" customHeight="1" x14ac:dyDescent="0.2">
      <c r="A19" s="588" t="s">
        <v>126</v>
      </c>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row>
    <row r="20" spans="1:34" ht="16.5" customHeight="1" x14ac:dyDescent="0.2">
      <c r="A20" s="440"/>
      <c r="B20" s="441"/>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2"/>
      <c r="AE20" s="146"/>
    </row>
    <row r="22" spans="1:34" ht="32.25" customHeight="1" x14ac:dyDescent="0.2">
      <c r="A22" s="589" t="s">
        <v>105</v>
      </c>
      <c r="B22" s="589"/>
      <c r="C22" s="589"/>
      <c r="D22" s="589"/>
      <c r="E22" s="589"/>
      <c r="F22" s="589"/>
      <c r="G22" s="589"/>
      <c r="H22" s="589"/>
      <c r="I22" s="589"/>
      <c r="J22" s="589"/>
      <c r="K22" s="589"/>
      <c r="L22" s="589"/>
      <c r="M22" s="589"/>
      <c r="N22" s="589"/>
      <c r="O22" s="589"/>
      <c r="P22" s="589"/>
      <c r="Q22" s="590"/>
      <c r="R22" s="590"/>
      <c r="S22" s="590"/>
      <c r="T22" s="590"/>
      <c r="U22" s="590"/>
      <c r="V22" s="590"/>
      <c r="W22" s="590"/>
      <c r="X22" s="590"/>
      <c r="Y22" s="590"/>
      <c r="Z22" s="590"/>
      <c r="AA22" s="590"/>
      <c r="AB22" s="590"/>
      <c r="AC22" s="590"/>
      <c r="AF22" s="623"/>
      <c r="AG22" s="623"/>
    </row>
    <row r="23" spans="1:34" ht="30" customHeight="1" x14ac:dyDescent="0.2">
      <c r="A23" s="440"/>
      <c r="B23" s="441"/>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2"/>
      <c r="AE23" s="146"/>
      <c r="AF23" s="623"/>
      <c r="AG23" s="623"/>
    </row>
    <row r="24" spans="1:34" ht="63.75" customHeight="1" x14ac:dyDescent="0.2">
      <c r="A24" s="388"/>
      <c r="B24" s="388"/>
      <c r="C24" s="388"/>
      <c r="D24" s="388"/>
      <c r="E24" s="388"/>
      <c r="F24" s="388"/>
      <c r="G24" s="388"/>
      <c r="H24" s="387"/>
      <c r="I24" s="387"/>
      <c r="J24" s="387"/>
      <c r="K24" s="387"/>
      <c r="L24" s="387"/>
      <c r="M24" s="387"/>
      <c r="N24" s="387"/>
      <c r="O24" s="387"/>
      <c r="P24" s="387"/>
      <c r="Q24" s="387"/>
      <c r="R24" s="387"/>
      <c r="S24" s="387"/>
      <c r="T24" s="387"/>
      <c r="U24" s="387"/>
      <c r="V24" s="387"/>
      <c r="W24" s="387"/>
      <c r="X24" s="387"/>
      <c r="Y24" s="387"/>
      <c r="Z24" s="387"/>
      <c r="AA24" s="387"/>
      <c r="AB24" s="387"/>
      <c r="AC24" s="387"/>
      <c r="AE24" s="146"/>
      <c r="AF24" s="386"/>
      <c r="AG24" s="386"/>
    </row>
    <row r="25" spans="1:34" s="206" customFormat="1" ht="26.25" customHeight="1" x14ac:dyDescent="0.2">
      <c r="A25" s="587" t="s">
        <v>393</v>
      </c>
      <c r="B25" s="587"/>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265"/>
    </row>
    <row r="27" spans="1:34" ht="45.75" customHeight="1" x14ac:dyDescent="0.2">
      <c r="A27" s="398" t="s">
        <v>106</v>
      </c>
      <c r="B27" s="398"/>
      <c r="C27" s="398"/>
      <c r="D27" s="398"/>
      <c r="E27" s="398"/>
      <c r="F27" s="398"/>
      <c r="G27" s="398"/>
      <c r="H27" s="398"/>
      <c r="I27" s="398"/>
      <c r="J27" s="398"/>
      <c r="K27" s="398"/>
      <c r="L27" s="398"/>
      <c r="M27" s="398"/>
      <c r="N27" s="398"/>
      <c r="O27" s="398"/>
      <c r="P27" s="398"/>
      <c r="Q27" s="591"/>
      <c r="R27" s="591"/>
      <c r="S27" s="591"/>
      <c r="T27" s="591"/>
      <c r="U27" s="591"/>
      <c r="V27" s="591"/>
      <c r="W27" s="591"/>
      <c r="X27" s="591"/>
      <c r="Y27" s="591"/>
      <c r="Z27" s="591"/>
      <c r="AA27" s="591"/>
      <c r="AB27" s="591"/>
      <c r="AC27" s="591"/>
      <c r="AF27" s="623"/>
      <c r="AG27" s="623"/>
    </row>
    <row r="28" spans="1:34" ht="30" customHeight="1" x14ac:dyDescent="0.2">
      <c r="A28" s="440"/>
      <c r="B28" s="441"/>
      <c r="C28" s="441"/>
      <c r="D28" s="441"/>
      <c r="E28" s="441"/>
      <c r="F28" s="441"/>
      <c r="G28" s="441"/>
      <c r="H28" s="442"/>
      <c r="I28" s="134"/>
      <c r="J28" s="440"/>
      <c r="K28" s="441"/>
      <c r="L28" s="441"/>
      <c r="M28" s="441"/>
      <c r="N28" s="441"/>
      <c r="O28" s="441"/>
      <c r="P28" s="441"/>
      <c r="Q28" s="441"/>
      <c r="R28" s="442"/>
      <c r="S28" s="135"/>
      <c r="T28" s="440"/>
      <c r="U28" s="441"/>
      <c r="V28" s="441"/>
      <c r="W28" s="441"/>
      <c r="X28" s="441"/>
      <c r="Y28" s="441"/>
      <c r="Z28" s="441"/>
      <c r="AA28" s="441"/>
      <c r="AB28" s="441"/>
      <c r="AC28" s="442"/>
    </row>
    <row r="29" spans="1:34" x14ac:dyDescent="0.2">
      <c r="A29" s="136" t="s">
        <v>2</v>
      </c>
      <c r="B29" s="136"/>
      <c r="C29" s="136"/>
      <c r="D29" s="136"/>
      <c r="E29" s="136"/>
      <c r="F29" s="136"/>
      <c r="G29" s="136"/>
      <c r="H29" s="136"/>
      <c r="I29" s="136"/>
      <c r="J29" s="136" t="s">
        <v>3</v>
      </c>
      <c r="K29" s="136"/>
      <c r="L29" s="136"/>
      <c r="M29" s="136"/>
      <c r="N29" s="136"/>
      <c r="O29" s="136"/>
      <c r="P29" s="136"/>
      <c r="Q29" s="137"/>
      <c r="T29" s="128" t="s">
        <v>4</v>
      </c>
    </row>
    <row r="30" spans="1:34" hidden="1" x14ac:dyDescent="0.2"/>
    <row r="31" spans="1:34" ht="16.5" customHeight="1" x14ac:dyDescent="0.2">
      <c r="AE31" s="299" t="s">
        <v>370</v>
      </c>
      <c r="AF31" s="300"/>
    </row>
    <row r="32" spans="1:34" ht="30" customHeight="1" x14ac:dyDescent="0.2">
      <c r="A32" s="599" t="s">
        <v>70</v>
      </c>
      <c r="B32" s="599"/>
      <c r="C32" s="599"/>
      <c r="D32" s="599"/>
      <c r="E32" s="599"/>
      <c r="F32" s="599"/>
      <c r="G32" s="599"/>
      <c r="H32" s="599"/>
      <c r="I32" s="599"/>
      <c r="J32" s="599"/>
      <c r="K32" s="599"/>
      <c r="L32" s="599"/>
      <c r="M32" s="599"/>
      <c r="N32" s="599"/>
      <c r="O32" s="599"/>
      <c r="P32" s="599"/>
      <c r="Q32" s="591"/>
      <c r="R32" s="591"/>
      <c r="S32" s="591"/>
      <c r="T32" s="591"/>
      <c r="U32" s="591"/>
      <c r="V32" s="591"/>
      <c r="W32" s="591"/>
      <c r="X32" s="591"/>
      <c r="Y32" s="591"/>
      <c r="Z32" s="591"/>
      <c r="AA32" s="591"/>
      <c r="AB32" s="591"/>
      <c r="AC32" s="591"/>
      <c r="AE32" s="390" t="s">
        <v>247</v>
      </c>
      <c r="AF32" s="624"/>
      <c r="AG32" s="625"/>
      <c r="AH32" s="625"/>
    </row>
    <row r="33" spans="1:34" ht="66.75" customHeight="1" x14ac:dyDescent="0.2">
      <c r="A33" s="600" t="s">
        <v>389</v>
      </c>
      <c r="B33" s="600"/>
      <c r="C33" s="600"/>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E33" s="395"/>
      <c r="AF33" s="391"/>
      <c r="AG33" s="391"/>
      <c r="AH33" s="391"/>
    </row>
    <row r="34" spans="1:34" ht="15" customHeight="1" x14ac:dyDescent="0.2">
      <c r="A34" s="396" t="s">
        <v>6</v>
      </c>
      <c r="B34" s="139" t="s">
        <v>5</v>
      </c>
      <c r="C34" s="138"/>
      <c r="D34" s="138"/>
      <c r="E34" s="138"/>
      <c r="F34" s="138"/>
      <c r="G34" s="140"/>
      <c r="H34" s="138"/>
      <c r="I34" s="138"/>
      <c r="J34" s="138"/>
      <c r="K34" s="138"/>
      <c r="L34" s="138"/>
      <c r="M34" s="138"/>
      <c r="N34" s="138"/>
      <c r="O34" s="138"/>
      <c r="P34" s="138"/>
      <c r="Q34" s="138"/>
      <c r="R34" s="138"/>
      <c r="S34" s="138"/>
      <c r="T34" s="138"/>
      <c r="U34" s="138"/>
      <c r="V34" s="138"/>
      <c r="W34" s="138"/>
      <c r="X34" s="138"/>
      <c r="Y34" s="138"/>
      <c r="Z34" s="138"/>
      <c r="AA34" s="138"/>
      <c r="AB34" s="138"/>
      <c r="AC34" s="397"/>
      <c r="AE34" s="395">
        <v>1</v>
      </c>
      <c r="AF34" s="391"/>
      <c r="AG34" s="391"/>
      <c r="AH34" s="391"/>
    </row>
    <row r="35" spans="1:34" ht="15.75" customHeight="1" x14ac:dyDescent="0.2">
      <c r="A35" s="394"/>
      <c r="B35" s="394"/>
      <c r="C35" s="394"/>
      <c r="D35" s="394"/>
      <c r="E35" s="394"/>
      <c r="F35" s="394"/>
      <c r="G35" s="394"/>
      <c r="H35" s="394"/>
      <c r="I35" s="394"/>
      <c r="J35" s="394"/>
      <c r="K35" s="394"/>
      <c r="L35" s="394"/>
      <c r="M35" s="394"/>
      <c r="N35" s="394"/>
      <c r="O35" s="394"/>
      <c r="P35" s="394"/>
      <c r="Q35" s="393"/>
      <c r="R35" s="393"/>
      <c r="S35" s="393"/>
      <c r="T35" s="393"/>
      <c r="U35" s="393"/>
      <c r="V35" s="393"/>
      <c r="W35" s="393"/>
      <c r="X35" s="393"/>
      <c r="Y35" s="393"/>
      <c r="Z35" s="393"/>
      <c r="AA35" s="393"/>
      <c r="AB35" s="393"/>
      <c r="AC35" s="393"/>
      <c r="AE35" s="395"/>
      <c r="AF35" s="391"/>
      <c r="AG35" s="391"/>
      <c r="AH35" s="391"/>
    </row>
    <row r="36" spans="1:34" ht="106.5" customHeight="1" x14ac:dyDescent="0.2">
      <c r="A36" s="420" t="s">
        <v>1</v>
      </c>
      <c r="B36" s="421"/>
      <c r="C36" s="421"/>
      <c r="D36" s="626" t="s">
        <v>388</v>
      </c>
      <c r="E36" s="626"/>
      <c r="F36" s="626"/>
      <c r="G36" s="626"/>
      <c r="H36" s="626"/>
      <c r="I36" s="626"/>
      <c r="J36" s="626"/>
      <c r="K36" s="626"/>
      <c r="L36" s="626"/>
      <c r="M36" s="626"/>
      <c r="N36" s="626"/>
      <c r="O36" s="626"/>
      <c r="P36" s="626"/>
      <c r="Q36" s="626"/>
      <c r="R36" s="626"/>
      <c r="S36" s="626"/>
      <c r="T36" s="626"/>
      <c r="U36" s="626"/>
      <c r="V36" s="626"/>
      <c r="W36" s="626"/>
      <c r="X36" s="626"/>
      <c r="Y36" s="626"/>
      <c r="Z36" s="626"/>
      <c r="AA36" s="626"/>
      <c r="AB36" s="626"/>
      <c r="AC36" s="627"/>
    </row>
    <row r="37" spans="1:34" ht="15" customHeight="1" x14ac:dyDescent="0.2">
      <c r="A37" s="143"/>
      <c r="B37" s="143"/>
      <c r="C37" s="143"/>
      <c r="D37" s="143"/>
      <c r="E37" s="143"/>
      <c r="F37" s="143"/>
      <c r="G37" s="143"/>
      <c r="H37" s="144"/>
      <c r="I37" s="144"/>
      <c r="J37" s="144"/>
      <c r="K37" s="144"/>
      <c r="L37" s="144"/>
      <c r="M37" s="144"/>
      <c r="N37" s="144"/>
      <c r="O37" s="144"/>
      <c r="P37" s="144"/>
      <c r="Q37" s="144"/>
      <c r="R37" s="144"/>
      <c r="S37" s="144"/>
      <c r="T37" s="144"/>
      <c r="U37" s="144"/>
      <c r="V37" s="144"/>
      <c r="W37" s="144"/>
      <c r="X37" s="144"/>
      <c r="Y37" s="144"/>
      <c r="Z37" s="144"/>
      <c r="AA37" s="144"/>
      <c r="AB37" s="144"/>
      <c r="AC37" s="144"/>
    </row>
    <row r="38" spans="1:34" ht="15" customHeight="1" x14ac:dyDescent="0.2">
      <c r="A38" s="143"/>
      <c r="B38" s="143"/>
      <c r="C38" s="143"/>
      <c r="D38" s="143"/>
      <c r="E38" s="143"/>
      <c r="F38" s="143"/>
      <c r="G38" s="143"/>
      <c r="H38" s="144"/>
      <c r="I38" s="144"/>
      <c r="J38" s="144"/>
      <c r="K38" s="144"/>
      <c r="L38" s="144"/>
      <c r="M38" s="144"/>
      <c r="N38" s="144"/>
      <c r="O38" s="144"/>
      <c r="P38" s="144"/>
      <c r="Q38" s="144"/>
      <c r="R38" s="144"/>
      <c r="S38" s="144"/>
      <c r="T38" s="144"/>
      <c r="U38" s="144"/>
      <c r="V38" s="144"/>
      <c r="W38" s="144"/>
      <c r="X38" s="144"/>
      <c r="Y38" s="144"/>
      <c r="Z38" s="144"/>
      <c r="AA38" s="144"/>
      <c r="AB38" s="144"/>
      <c r="AC38" s="144"/>
    </row>
    <row r="39" spans="1:34" ht="15" customHeight="1" x14ac:dyDescent="0.2">
      <c r="A39" s="143"/>
      <c r="B39" s="143"/>
      <c r="C39" s="143"/>
      <c r="D39" s="143"/>
      <c r="E39" s="143"/>
      <c r="F39" s="143"/>
      <c r="G39" s="143"/>
      <c r="H39" s="144"/>
      <c r="I39" s="144"/>
      <c r="J39" s="144"/>
      <c r="K39" s="144"/>
      <c r="L39" s="144"/>
      <c r="M39" s="144"/>
      <c r="N39" s="144"/>
      <c r="O39" s="144"/>
      <c r="P39" s="144"/>
      <c r="Q39" s="144"/>
      <c r="R39" s="144"/>
      <c r="S39" s="144"/>
      <c r="T39" s="144"/>
      <c r="U39" s="144"/>
      <c r="V39" s="144"/>
      <c r="W39" s="144"/>
      <c r="X39" s="144"/>
      <c r="Y39" s="144"/>
      <c r="Z39" s="144"/>
      <c r="AA39" s="144"/>
      <c r="AB39" s="144"/>
      <c r="AC39" s="144"/>
    </row>
    <row r="40" spans="1:34" ht="15" customHeight="1" x14ac:dyDescent="0.2">
      <c r="A40" s="143"/>
      <c r="B40" s="143"/>
      <c r="C40" s="143"/>
      <c r="D40" s="143"/>
      <c r="E40" s="143"/>
      <c r="F40" s="143"/>
      <c r="G40" s="143"/>
      <c r="H40" s="144"/>
      <c r="I40" s="144"/>
      <c r="J40" s="144"/>
      <c r="K40" s="144"/>
      <c r="L40" s="144"/>
      <c r="M40" s="144"/>
      <c r="N40" s="144"/>
      <c r="O40" s="144"/>
      <c r="P40" s="144"/>
      <c r="Q40" s="144"/>
      <c r="R40" s="144"/>
      <c r="S40" s="144"/>
      <c r="T40" s="144"/>
      <c r="U40" s="144"/>
      <c r="V40" s="144"/>
      <c r="W40" s="144"/>
      <c r="X40" s="144"/>
      <c r="Y40" s="144"/>
      <c r="Z40" s="144"/>
      <c r="AA40" s="144"/>
      <c r="AB40" s="144"/>
      <c r="AC40" s="144"/>
    </row>
    <row r="41" spans="1:34" ht="15" customHeight="1" x14ac:dyDescent="0.2">
      <c r="A41" s="143"/>
      <c r="B41" s="143"/>
      <c r="C41" s="143"/>
      <c r="D41" s="143"/>
      <c r="E41" s="143"/>
      <c r="F41" s="143"/>
      <c r="G41" s="143"/>
      <c r="H41" s="144"/>
      <c r="I41" s="144"/>
      <c r="J41" s="144"/>
      <c r="K41" s="144"/>
      <c r="L41" s="144"/>
      <c r="M41" s="144"/>
      <c r="N41" s="144"/>
      <c r="O41" s="144"/>
      <c r="P41" s="144"/>
      <c r="Q41" s="144"/>
      <c r="R41" s="144"/>
      <c r="S41" s="144"/>
      <c r="T41" s="144"/>
      <c r="U41" s="144"/>
      <c r="V41" s="144"/>
      <c r="W41" s="144"/>
      <c r="X41" s="144"/>
      <c r="Y41" s="144"/>
      <c r="Z41" s="144"/>
      <c r="AA41" s="144"/>
      <c r="AB41" s="144"/>
      <c r="AC41" s="144"/>
    </row>
    <row r="42" spans="1:34" ht="15" customHeight="1" x14ac:dyDescent="0.2">
      <c r="A42" s="143"/>
      <c r="B42" s="143"/>
      <c r="C42" s="143"/>
      <c r="D42" s="143"/>
      <c r="E42" s="143"/>
      <c r="F42" s="143"/>
      <c r="G42" s="143"/>
      <c r="H42" s="144"/>
      <c r="I42" s="144"/>
      <c r="J42" s="144"/>
      <c r="K42" s="144"/>
      <c r="L42" s="144"/>
      <c r="M42" s="144"/>
      <c r="N42" s="144"/>
      <c r="O42" s="144"/>
      <c r="P42" s="144"/>
      <c r="Q42" s="144"/>
      <c r="R42" s="144"/>
      <c r="S42" s="144"/>
      <c r="T42" s="144"/>
      <c r="U42" s="144"/>
      <c r="V42" s="144"/>
      <c r="W42" s="144"/>
      <c r="X42" s="144"/>
      <c r="Y42" s="144"/>
      <c r="Z42" s="144"/>
      <c r="AA42" s="144"/>
      <c r="AB42" s="144"/>
      <c r="AC42" s="144"/>
    </row>
    <row r="43" spans="1:34" ht="15" customHeight="1" x14ac:dyDescent="0.2">
      <c r="A43" s="143"/>
      <c r="B43" s="143"/>
      <c r="C43" s="143"/>
      <c r="D43" s="143"/>
      <c r="E43" s="143"/>
      <c r="F43" s="143"/>
      <c r="G43" s="143"/>
      <c r="H43" s="144"/>
      <c r="I43" s="144"/>
      <c r="J43" s="144"/>
      <c r="K43" s="144"/>
      <c r="L43" s="144"/>
      <c r="M43" s="144"/>
      <c r="N43" s="144"/>
      <c r="O43" s="144"/>
      <c r="P43" s="144"/>
      <c r="Q43" s="144"/>
      <c r="R43" s="144"/>
      <c r="S43" s="144"/>
      <c r="T43" s="144"/>
      <c r="U43" s="144"/>
      <c r="V43" s="144"/>
      <c r="W43" s="144"/>
      <c r="X43" s="144"/>
      <c r="Y43" s="144"/>
      <c r="Z43" s="144"/>
      <c r="AA43" s="144"/>
      <c r="AB43" s="144"/>
      <c r="AC43" s="144"/>
    </row>
    <row r="44" spans="1:34" ht="15" customHeight="1" x14ac:dyDescent="0.2">
      <c r="A44" s="143"/>
      <c r="B44" s="143"/>
      <c r="C44" s="143"/>
      <c r="D44" s="143"/>
      <c r="E44" s="143"/>
      <c r="F44" s="143"/>
      <c r="G44" s="143"/>
      <c r="H44" s="144"/>
      <c r="I44" s="144"/>
      <c r="J44" s="144"/>
      <c r="K44" s="144"/>
      <c r="L44" s="144"/>
      <c r="M44" s="144"/>
      <c r="N44" s="144"/>
      <c r="O44" s="144"/>
      <c r="P44" s="144"/>
      <c r="Q44" s="144"/>
      <c r="R44" s="144"/>
      <c r="S44" s="144"/>
      <c r="T44" s="144"/>
      <c r="U44" s="144"/>
      <c r="V44" s="144"/>
      <c r="W44" s="144"/>
      <c r="X44" s="144"/>
      <c r="Y44" s="144"/>
      <c r="Z44" s="144"/>
      <c r="AA44" s="144"/>
      <c r="AB44" s="144"/>
      <c r="AC44" s="144"/>
    </row>
    <row r="45" spans="1:34" ht="15" customHeight="1" x14ac:dyDescent="0.2">
      <c r="A45" s="143"/>
      <c r="B45" s="143"/>
      <c r="C45" s="143"/>
      <c r="D45" s="143"/>
      <c r="E45" s="143"/>
      <c r="F45" s="143"/>
      <c r="G45" s="143"/>
      <c r="H45" s="144"/>
      <c r="I45" s="144"/>
      <c r="J45" s="144"/>
      <c r="K45" s="144"/>
      <c r="L45" s="144"/>
      <c r="M45" s="144"/>
      <c r="N45" s="144"/>
      <c r="O45" s="144"/>
      <c r="P45" s="144"/>
      <c r="Q45" s="144"/>
      <c r="R45" s="144"/>
      <c r="S45" s="144"/>
      <c r="T45" s="144"/>
      <c r="U45" s="144"/>
      <c r="V45" s="144"/>
      <c r="W45" s="144"/>
      <c r="X45" s="144"/>
      <c r="Y45" s="144"/>
      <c r="Z45" s="144"/>
      <c r="AA45" s="144"/>
      <c r="AB45" s="144"/>
      <c r="AC45" s="144"/>
    </row>
    <row r="46" spans="1:34" ht="15" customHeight="1" x14ac:dyDescent="0.2">
      <c r="A46" s="143"/>
      <c r="B46" s="143"/>
      <c r="C46" s="143"/>
      <c r="D46" s="143"/>
      <c r="E46" s="143"/>
      <c r="F46" s="143"/>
      <c r="G46" s="143"/>
      <c r="H46" s="144"/>
      <c r="I46" s="144"/>
      <c r="J46" s="144"/>
      <c r="K46" s="144"/>
      <c r="L46" s="144"/>
      <c r="M46" s="144"/>
      <c r="N46" s="144"/>
      <c r="O46" s="144"/>
      <c r="P46" s="144"/>
      <c r="Q46" s="144"/>
      <c r="R46" s="144"/>
      <c r="S46" s="144"/>
      <c r="T46" s="144"/>
      <c r="U46" s="144"/>
      <c r="V46" s="144"/>
      <c r="W46" s="144"/>
      <c r="X46" s="144"/>
      <c r="Y46" s="144"/>
      <c r="Z46" s="144"/>
      <c r="AA46" s="144"/>
      <c r="AB46" s="144"/>
      <c r="AC46" s="144"/>
    </row>
    <row r="47" spans="1:34" ht="15" customHeight="1" x14ac:dyDescent="0.2">
      <c r="A47" s="143"/>
      <c r="B47" s="143"/>
      <c r="C47" s="143"/>
      <c r="D47" s="143"/>
      <c r="E47" s="143"/>
      <c r="F47" s="143"/>
      <c r="G47" s="143"/>
      <c r="H47" s="144"/>
      <c r="I47" s="144"/>
      <c r="J47" s="144"/>
      <c r="K47" s="144"/>
      <c r="L47" s="144"/>
      <c r="M47" s="144"/>
      <c r="N47" s="144"/>
      <c r="O47" s="144"/>
      <c r="P47" s="144"/>
      <c r="Q47" s="144"/>
      <c r="R47" s="144"/>
      <c r="S47" s="144"/>
      <c r="T47" s="144"/>
      <c r="U47" s="144"/>
      <c r="V47" s="144"/>
      <c r="W47" s="144"/>
      <c r="X47" s="144"/>
      <c r="Y47" s="144"/>
      <c r="Z47" s="144"/>
      <c r="AA47" s="144"/>
      <c r="AB47" s="144"/>
      <c r="AC47" s="144"/>
    </row>
    <row r="48" spans="1:34" ht="15" customHeight="1" x14ac:dyDescent="0.2">
      <c r="A48" s="143"/>
      <c r="B48" s="143"/>
      <c r="C48" s="143"/>
      <c r="D48" s="143"/>
      <c r="E48" s="143"/>
      <c r="F48" s="143"/>
      <c r="G48" s="143"/>
      <c r="H48" s="144"/>
      <c r="I48" s="144"/>
      <c r="J48" s="144"/>
      <c r="K48" s="144"/>
      <c r="L48" s="144"/>
      <c r="M48" s="144"/>
      <c r="N48" s="144"/>
      <c r="O48" s="144"/>
      <c r="P48" s="144"/>
      <c r="Q48" s="144"/>
      <c r="R48" s="144"/>
      <c r="S48" s="144"/>
      <c r="T48" s="144"/>
      <c r="U48" s="144"/>
      <c r="V48" s="144"/>
      <c r="W48" s="144"/>
      <c r="X48" s="144"/>
      <c r="Y48" s="144"/>
      <c r="Z48" s="144"/>
      <c r="AA48" s="144"/>
      <c r="AB48" s="144"/>
      <c r="AC48" s="144"/>
    </row>
    <row r="49" spans="1:29" ht="15" customHeight="1" x14ac:dyDescent="0.2">
      <c r="A49" s="143"/>
      <c r="B49" s="143"/>
      <c r="C49" s="143"/>
      <c r="D49" s="143"/>
      <c r="E49" s="143"/>
      <c r="F49" s="143"/>
      <c r="G49" s="143"/>
      <c r="H49" s="144"/>
      <c r="I49" s="144"/>
      <c r="J49" s="144"/>
      <c r="K49" s="144"/>
      <c r="L49" s="144"/>
      <c r="M49" s="144"/>
      <c r="N49" s="144"/>
      <c r="O49" s="144"/>
      <c r="P49" s="144"/>
      <c r="Q49" s="144"/>
      <c r="R49" s="144"/>
      <c r="S49" s="144"/>
      <c r="T49" s="144"/>
      <c r="U49" s="144"/>
      <c r="V49" s="144"/>
      <c r="W49" s="144"/>
      <c r="X49" s="144"/>
      <c r="Y49" s="144"/>
      <c r="Z49" s="144"/>
      <c r="AA49" s="144"/>
      <c r="AB49" s="144"/>
      <c r="AC49" s="144"/>
    </row>
    <row r="50" spans="1:29" ht="15" customHeight="1" x14ac:dyDescent="0.2">
      <c r="A50" s="143"/>
      <c r="B50" s="143"/>
      <c r="C50" s="143"/>
      <c r="D50" s="143"/>
      <c r="E50" s="143"/>
      <c r="F50" s="143"/>
      <c r="G50" s="143"/>
      <c r="H50" s="144"/>
      <c r="I50" s="144"/>
      <c r="J50" s="144"/>
      <c r="K50" s="144"/>
      <c r="L50" s="144"/>
      <c r="M50" s="144"/>
      <c r="N50" s="144"/>
      <c r="O50" s="144"/>
      <c r="P50" s="144"/>
      <c r="Q50" s="144"/>
      <c r="R50" s="144"/>
      <c r="S50" s="144"/>
      <c r="T50" s="144"/>
      <c r="U50" s="144"/>
      <c r="V50" s="144"/>
      <c r="W50" s="144"/>
      <c r="X50" s="144"/>
      <c r="Y50" s="144"/>
      <c r="Z50" s="144"/>
      <c r="AA50" s="144"/>
      <c r="AB50" s="144"/>
      <c r="AC50" s="144"/>
    </row>
    <row r="51" spans="1:29" ht="15" customHeight="1" x14ac:dyDescent="0.2">
      <c r="A51" s="143"/>
      <c r="B51" s="143"/>
      <c r="C51" s="143"/>
      <c r="D51" s="143"/>
      <c r="E51" s="143"/>
      <c r="F51" s="143"/>
      <c r="G51" s="143"/>
      <c r="H51" s="144"/>
      <c r="I51" s="144"/>
      <c r="J51" s="144"/>
      <c r="K51" s="144"/>
      <c r="L51" s="144"/>
      <c r="M51" s="144"/>
      <c r="N51" s="144"/>
      <c r="O51" s="144"/>
      <c r="P51" s="144"/>
      <c r="Q51" s="144"/>
      <c r="R51" s="144"/>
      <c r="S51" s="144"/>
      <c r="T51" s="144"/>
      <c r="U51" s="144"/>
      <c r="V51" s="144"/>
      <c r="W51" s="144"/>
      <c r="X51" s="144"/>
      <c r="Y51" s="144"/>
      <c r="Z51" s="144"/>
      <c r="AA51" s="144"/>
      <c r="AB51" s="144"/>
      <c r="AC51" s="144"/>
    </row>
    <row r="52" spans="1:29" ht="15" customHeight="1" x14ac:dyDescent="0.2">
      <c r="A52" s="143"/>
      <c r="B52" s="143"/>
      <c r="C52" s="143"/>
      <c r="D52" s="143"/>
      <c r="E52" s="143"/>
      <c r="F52" s="143"/>
      <c r="G52" s="143"/>
      <c r="H52" s="144"/>
      <c r="I52" s="144"/>
      <c r="J52" s="144"/>
      <c r="K52" s="144"/>
      <c r="L52" s="144"/>
      <c r="M52" s="144"/>
      <c r="N52" s="144"/>
      <c r="O52" s="144"/>
      <c r="P52" s="144"/>
      <c r="Q52" s="144"/>
      <c r="R52" s="144"/>
      <c r="S52" s="144"/>
      <c r="T52" s="144"/>
      <c r="U52" s="144"/>
      <c r="V52" s="144"/>
      <c r="W52" s="144"/>
      <c r="X52" s="144"/>
      <c r="Y52" s="144"/>
      <c r="Z52" s="144"/>
      <c r="AA52" s="144"/>
      <c r="AB52" s="144"/>
      <c r="AC52" s="144"/>
    </row>
    <row r="53" spans="1:29" ht="15" customHeight="1" x14ac:dyDescent="0.2">
      <c r="A53" s="143"/>
      <c r="B53" s="143"/>
      <c r="C53" s="143"/>
      <c r="D53" s="143"/>
      <c r="E53" s="143"/>
      <c r="F53" s="143"/>
      <c r="G53" s="143"/>
      <c r="H53" s="144"/>
      <c r="I53" s="144"/>
      <c r="J53" s="144"/>
      <c r="K53" s="144"/>
      <c r="L53" s="144"/>
      <c r="M53" s="144"/>
      <c r="N53" s="144"/>
      <c r="O53" s="144"/>
      <c r="P53" s="144"/>
      <c r="Q53" s="144"/>
      <c r="R53" s="144"/>
      <c r="S53" s="144"/>
      <c r="T53" s="144"/>
      <c r="U53" s="144"/>
      <c r="V53" s="144"/>
      <c r="W53" s="144"/>
      <c r="X53" s="144"/>
      <c r="Y53" s="144"/>
      <c r="Z53" s="144"/>
      <c r="AA53" s="144"/>
      <c r="AB53" s="144"/>
      <c r="AC53" s="144"/>
    </row>
    <row r="54" spans="1:29" ht="15" customHeight="1" x14ac:dyDescent="0.2">
      <c r="A54" s="143"/>
      <c r="B54" s="143"/>
      <c r="C54" s="143"/>
      <c r="D54" s="143"/>
      <c r="E54" s="143"/>
      <c r="F54" s="143"/>
      <c r="G54" s="143"/>
      <c r="H54" s="144"/>
      <c r="I54" s="144"/>
      <c r="J54" s="144"/>
      <c r="K54" s="144"/>
      <c r="L54" s="144"/>
      <c r="M54" s="144"/>
      <c r="N54" s="144"/>
      <c r="O54" s="144"/>
      <c r="P54" s="144"/>
      <c r="Q54" s="144"/>
      <c r="R54" s="144"/>
      <c r="S54" s="144"/>
      <c r="T54" s="144"/>
      <c r="U54" s="144"/>
      <c r="V54" s="144"/>
      <c r="W54" s="144"/>
      <c r="X54" s="144"/>
      <c r="Y54" s="144"/>
      <c r="Z54" s="144"/>
      <c r="AA54" s="144"/>
      <c r="AB54" s="144"/>
      <c r="AC54" s="144"/>
    </row>
    <row r="55" spans="1:29" ht="15" customHeight="1" x14ac:dyDescent="0.2">
      <c r="A55" s="143"/>
      <c r="B55" s="143"/>
      <c r="C55" s="143"/>
      <c r="D55" s="143"/>
      <c r="E55" s="143"/>
      <c r="F55" s="143"/>
      <c r="G55" s="143"/>
      <c r="H55" s="144"/>
      <c r="I55" s="144"/>
      <c r="J55" s="144"/>
      <c r="K55" s="144"/>
      <c r="L55" s="144"/>
      <c r="M55" s="144"/>
      <c r="N55" s="144"/>
      <c r="O55" s="144"/>
      <c r="P55" s="144"/>
      <c r="Q55" s="144"/>
      <c r="R55" s="144"/>
      <c r="S55" s="144"/>
      <c r="T55" s="144"/>
      <c r="U55" s="144"/>
      <c r="V55" s="144"/>
      <c r="W55" s="144"/>
      <c r="X55" s="144"/>
      <c r="Y55" s="144"/>
      <c r="Z55" s="144"/>
      <c r="AA55" s="144"/>
      <c r="AB55" s="144"/>
      <c r="AC55" s="144"/>
    </row>
    <row r="56" spans="1:29" ht="15" customHeight="1" x14ac:dyDescent="0.2">
      <c r="A56" s="143"/>
      <c r="B56" s="143"/>
      <c r="C56" s="143"/>
      <c r="D56" s="143"/>
      <c r="E56" s="143"/>
      <c r="F56" s="143"/>
      <c r="G56" s="143"/>
      <c r="H56" s="144"/>
      <c r="I56" s="144"/>
      <c r="J56" s="144"/>
      <c r="K56" s="144"/>
      <c r="L56" s="144"/>
      <c r="M56" s="144"/>
      <c r="N56" s="144"/>
      <c r="O56" s="144"/>
      <c r="P56" s="144"/>
      <c r="Q56" s="144"/>
      <c r="R56" s="144"/>
      <c r="S56" s="144"/>
      <c r="T56" s="144"/>
      <c r="U56" s="144"/>
      <c r="V56" s="144"/>
      <c r="W56" s="144"/>
      <c r="X56" s="144"/>
      <c r="Y56" s="144"/>
      <c r="Z56" s="144"/>
      <c r="AA56" s="144"/>
      <c r="AB56" s="144"/>
      <c r="AC56" s="144"/>
    </row>
    <row r="57" spans="1:29" ht="15" customHeight="1" x14ac:dyDescent="0.2">
      <c r="A57" s="143"/>
      <c r="B57" s="143"/>
      <c r="C57" s="143"/>
      <c r="D57" s="143"/>
      <c r="E57" s="143"/>
      <c r="F57" s="143"/>
      <c r="G57" s="143"/>
      <c r="H57" s="144"/>
      <c r="I57" s="144"/>
      <c r="J57" s="144"/>
      <c r="K57" s="144"/>
      <c r="L57" s="144"/>
      <c r="M57" s="144"/>
      <c r="N57" s="144"/>
      <c r="O57" s="144"/>
      <c r="P57" s="144"/>
      <c r="Q57" s="144"/>
      <c r="R57" s="144"/>
      <c r="S57" s="144"/>
      <c r="T57" s="144"/>
      <c r="U57" s="144"/>
      <c r="V57" s="144"/>
      <c r="W57" s="144"/>
      <c r="X57" s="144"/>
      <c r="Y57" s="144"/>
      <c r="Z57" s="144"/>
      <c r="AA57" s="144"/>
      <c r="AB57" s="144"/>
      <c r="AC57" s="144"/>
    </row>
    <row r="58" spans="1:29" ht="15" customHeight="1" x14ac:dyDescent="0.2">
      <c r="A58" s="143"/>
      <c r="B58" s="143"/>
      <c r="C58" s="143"/>
      <c r="D58" s="143"/>
      <c r="E58" s="143"/>
      <c r="F58" s="143"/>
      <c r="G58" s="143"/>
      <c r="H58" s="144"/>
      <c r="I58" s="144"/>
      <c r="J58" s="144"/>
      <c r="K58" s="144"/>
      <c r="L58" s="144"/>
      <c r="M58" s="144"/>
      <c r="N58" s="144"/>
      <c r="O58" s="144"/>
      <c r="P58" s="144"/>
      <c r="Q58" s="144"/>
      <c r="R58" s="144"/>
      <c r="S58" s="144"/>
      <c r="T58" s="144"/>
      <c r="U58" s="144"/>
      <c r="V58" s="144"/>
      <c r="W58" s="144"/>
      <c r="X58" s="144"/>
      <c r="Y58" s="144"/>
      <c r="Z58" s="144"/>
      <c r="AA58" s="144"/>
      <c r="AB58" s="144"/>
      <c r="AC58" s="144"/>
    </row>
    <row r="59" spans="1:29" ht="15" customHeight="1" x14ac:dyDescent="0.2">
      <c r="A59" s="143"/>
      <c r="B59" s="143"/>
      <c r="C59" s="143"/>
      <c r="D59" s="143"/>
      <c r="E59" s="143"/>
      <c r="F59" s="143"/>
      <c r="G59" s="143"/>
      <c r="H59" s="144"/>
      <c r="I59" s="144"/>
      <c r="J59" s="144"/>
      <c r="K59" s="144"/>
      <c r="L59" s="144"/>
      <c r="M59" s="144"/>
      <c r="N59" s="144"/>
      <c r="O59" s="144"/>
      <c r="P59" s="144"/>
      <c r="Q59" s="144"/>
      <c r="R59" s="144"/>
      <c r="S59" s="144"/>
      <c r="T59" s="144"/>
      <c r="U59" s="144"/>
      <c r="V59" s="144"/>
      <c r="W59" s="144"/>
      <c r="X59" s="144"/>
      <c r="Y59" s="144"/>
      <c r="Z59" s="144"/>
      <c r="AA59" s="144"/>
      <c r="AB59" s="144"/>
      <c r="AC59" s="144"/>
    </row>
    <row r="60" spans="1:29" ht="15" customHeight="1" x14ac:dyDescent="0.2">
      <c r="A60" s="143"/>
      <c r="B60" s="143"/>
      <c r="C60" s="143"/>
      <c r="D60" s="143"/>
      <c r="E60" s="143"/>
      <c r="F60" s="143"/>
      <c r="G60" s="143"/>
      <c r="H60" s="144"/>
      <c r="I60" s="144"/>
      <c r="J60" s="144"/>
      <c r="K60" s="144"/>
      <c r="L60" s="144"/>
      <c r="M60" s="144"/>
      <c r="N60" s="144"/>
      <c r="O60" s="144"/>
      <c r="P60" s="144"/>
      <c r="Q60" s="144"/>
      <c r="R60" s="144"/>
      <c r="S60" s="144"/>
      <c r="T60" s="144"/>
      <c r="U60" s="144"/>
      <c r="V60" s="144"/>
      <c r="W60" s="144"/>
      <c r="X60" s="144"/>
      <c r="Y60" s="144"/>
      <c r="Z60" s="144"/>
      <c r="AA60" s="144"/>
      <c r="AB60" s="144"/>
      <c r="AC60" s="144"/>
    </row>
    <row r="61" spans="1:29" ht="15" customHeight="1" x14ac:dyDescent="0.2">
      <c r="A61" s="143"/>
      <c r="B61" s="143"/>
      <c r="C61" s="143"/>
      <c r="D61" s="143"/>
      <c r="E61" s="143"/>
      <c r="F61" s="143"/>
      <c r="G61" s="143"/>
      <c r="H61" s="144"/>
      <c r="I61" s="144"/>
      <c r="J61" s="144"/>
      <c r="K61" s="144"/>
      <c r="L61" s="144"/>
      <c r="M61" s="144"/>
      <c r="N61" s="144"/>
      <c r="O61" s="144"/>
      <c r="P61" s="144"/>
      <c r="Q61" s="144"/>
      <c r="R61" s="144"/>
      <c r="S61" s="144"/>
      <c r="T61" s="144"/>
      <c r="U61" s="144"/>
      <c r="V61" s="144"/>
      <c r="W61" s="144"/>
      <c r="X61" s="144"/>
      <c r="Y61" s="144"/>
      <c r="Z61" s="144"/>
      <c r="AA61" s="144"/>
      <c r="AB61" s="144"/>
      <c r="AC61" s="144"/>
    </row>
    <row r="62" spans="1:29" ht="15" customHeight="1" x14ac:dyDescent="0.2">
      <c r="A62" s="143"/>
      <c r="B62" s="143"/>
      <c r="C62" s="143"/>
      <c r="D62" s="143"/>
      <c r="E62" s="143"/>
      <c r="F62" s="143"/>
      <c r="G62" s="143"/>
      <c r="H62" s="144"/>
      <c r="I62" s="144"/>
      <c r="J62" s="144"/>
      <c r="K62" s="144"/>
      <c r="L62" s="144"/>
      <c r="M62" s="144"/>
      <c r="N62" s="144"/>
      <c r="O62" s="144"/>
      <c r="P62" s="144"/>
      <c r="Q62" s="144"/>
      <c r="R62" s="144"/>
      <c r="S62" s="144"/>
      <c r="T62" s="144"/>
      <c r="U62" s="144"/>
      <c r="V62" s="144"/>
      <c r="W62" s="144"/>
      <c r="X62" s="144"/>
      <c r="Y62" s="144"/>
      <c r="Z62" s="144"/>
      <c r="AA62" s="144"/>
      <c r="AB62" s="144"/>
      <c r="AC62" s="144"/>
    </row>
    <row r="63" spans="1:29" ht="15" customHeight="1" x14ac:dyDescent="0.2">
      <c r="A63" s="143"/>
      <c r="B63" s="143"/>
      <c r="C63" s="143"/>
      <c r="D63" s="143"/>
      <c r="E63" s="143"/>
      <c r="F63" s="143"/>
      <c r="G63" s="143"/>
      <c r="H63" s="144"/>
      <c r="I63" s="144"/>
      <c r="J63" s="144"/>
      <c r="K63" s="144"/>
      <c r="L63" s="144"/>
      <c r="M63" s="144"/>
      <c r="N63" s="144"/>
      <c r="O63" s="144"/>
      <c r="P63" s="144"/>
      <c r="Q63" s="144"/>
      <c r="R63" s="144"/>
      <c r="S63" s="144"/>
      <c r="T63" s="144"/>
      <c r="U63" s="144"/>
      <c r="V63" s="144"/>
      <c r="W63" s="144"/>
      <c r="X63" s="144"/>
      <c r="Y63" s="144"/>
      <c r="Z63" s="144"/>
      <c r="AA63" s="144"/>
      <c r="AB63" s="144"/>
      <c r="AC63" s="144"/>
    </row>
    <row r="64" spans="1:29" ht="15" customHeight="1" x14ac:dyDescent="0.2">
      <c r="A64" s="143"/>
      <c r="B64" s="143"/>
      <c r="C64" s="143"/>
      <c r="D64" s="143"/>
      <c r="E64" s="143"/>
      <c r="F64" s="143"/>
      <c r="G64" s="143"/>
      <c r="H64" s="144"/>
      <c r="I64" s="144"/>
      <c r="J64" s="144"/>
      <c r="K64" s="144"/>
      <c r="L64" s="144"/>
      <c r="M64" s="144"/>
      <c r="N64" s="144"/>
      <c r="O64" s="144"/>
      <c r="P64" s="144"/>
      <c r="Q64" s="144"/>
      <c r="R64" s="144"/>
      <c r="S64" s="144"/>
      <c r="T64" s="144"/>
      <c r="U64" s="144"/>
      <c r="V64" s="144"/>
      <c r="W64" s="144"/>
      <c r="X64" s="144"/>
      <c r="Y64" s="144"/>
      <c r="Z64" s="144"/>
      <c r="AA64" s="144"/>
      <c r="AB64" s="144"/>
      <c r="AC64" s="144"/>
    </row>
    <row r="65" spans="1:39" ht="24.75" customHeight="1" x14ac:dyDescent="0.2">
      <c r="A65" s="392"/>
      <c r="B65" s="392"/>
      <c r="C65" s="392"/>
      <c r="D65" s="392"/>
      <c r="E65" s="392"/>
      <c r="F65" s="392"/>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row>
    <row r="66" spans="1:39" ht="30" customHeight="1" x14ac:dyDescent="0.2">
      <c r="A66" s="587" t="s">
        <v>394</v>
      </c>
      <c r="B66" s="587"/>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row>
    <row r="67" spans="1:39" ht="15" customHeight="1" x14ac:dyDescent="0.2">
      <c r="A67" s="143"/>
      <c r="B67" s="143"/>
      <c r="C67" s="143"/>
      <c r="D67" s="143"/>
      <c r="E67" s="143"/>
      <c r="F67" s="143"/>
      <c r="G67" s="143"/>
      <c r="H67" s="144"/>
      <c r="I67" s="144"/>
      <c r="J67" s="144"/>
      <c r="K67" s="144"/>
      <c r="L67" s="144"/>
      <c r="M67" s="144"/>
      <c r="N67" s="144"/>
      <c r="O67" s="144"/>
      <c r="P67" s="144"/>
      <c r="Q67" s="144"/>
      <c r="R67" s="144"/>
      <c r="S67" s="144"/>
      <c r="T67" s="144"/>
      <c r="U67" s="144"/>
      <c r="V67" s="144"/>
      <c r="W67" s="144"/>
      <c r="X67" s="144"/>
      <c r="Y67" s="144"/>
      <c r="Z67" s="144"/>
      <c r="AA67" s="144"/>
      <c r="AB67" s="144"/>
      <c r="AC67" s="144"/>
    </row>
    <row r="68" spans="1:39" ht="29.25" customHeight="1" x14ac:dyDescent="0.2">
      <c r="A68" s="593" t="s">
        <v>9</v>
      </c>
      <c r="B68" s="593"/>
      <c r="C68" s="593"/>
      <c r="D68" s="593"/>
      <c r="E68" s="593"/>
      <c r="F68" s="593"/>
      <c r="G68" s="593"/>
      <c r="H68" s="593"/>
      <c r="I68" s="593"/>
      <c r="J68" s="593"/>
      <c r="K68" s="593"/>
      <c r="L68" s="593"/>
      <c r="M68" s="593"/>
      <c r="N68" s="593"/>
      <c r="O68" s="593"/>
      <c r="P68" s="593"/>
      <c r="Q68" s="593"/>
      <c r="R68" s="593"/>
      <c r="S68" s="593"/>
      <c r="T68" s="593"/>
      <c r="U68" s="593"/>
      <c r="V68" s="593"/>
      <c r="W68" s="593"/>
      <c r="X68" s="593"/>
      <c r="Y68" s="593"/>
      <c r="Z68" s="593"/>
      <c r="AA68" s="593"/>
      <c r="AB68" s="593"/>
      <c r="AC68" s="593"/>
    </row>
    <row r="69" spans="1:39" ht="91.5" customHeight="1" x14ac:dyDescent="0.2">
      <c r="A69" s="592" t="s">
        <v>107</v>
      </c>
      <c r="B69" s="592"/>
      <c r="C69" s="592"/>
      <c r="D69" s="592"/>
      <c r="E69" s="592"/>
      <c r="F69" s="592"/>
      <c r="G69" s="592"/>
      <c r="H69" s="592"/>
      <c r="I69" s="592"/>
      <c r="J69" s="592"/>
      <c r="K69" s="592"/>
      <c r="L69" s="592"/>
      <c r="M69" s="592"/>
      <c r="N69" s="592"/>
      <c r="O69" s="592"/>
      <c r="P69" s="592"/>
      <c r="Q69" s="592"/>
      <c r="R69" s="592"/>
      <c r="S69" s="592"/>
      <c r="T69" s="592"/>
      <c r="U69" s="592"/>
      <c r="V69" s="592"/>
      <c r="W69" s="592"/>
      <c r="X69" s="592"/>
      <c r="Y69" s="592"/>
      <c r="Z69" s="592"/>
      <c r="AA69" s="592"/>
      <c r="AB69" s="592"/>
      <c r="AC69" s="592"/>
      <c r="AE69" s="146"/>
    </row>
    <row r="71" spans="1:39" ht="15" x14ac:dyDescent="0.2">
      <c r="A71" s="496" t="s">
        <v>10</v>
      </c>
      <c r="B71" s="496"/>
      <c r="C71" s="496"/>
      <c r="D71" s="496"/>
      <c r="E71" s="496"/>
      <c r="F71" s="496"/>
      <c r="G71" s="496"/>
      <c r="H71" s="496"/>
      <c r="I71" s="496"/>
      <c r="J71" s="496"/>
      <c r="K71" s="496"/>
      <c r="L71" s="496"/>
      <c r="M71" s="496"/>
      <c r="N71" s="496"/>
      <c r="O71" s="496"/>
      <c r="P71" s="496"/>
      <c r="Q71" s="496"/>
      <c r="R71" s="496"/>
      <c r="S71" s="496"/>
      <c r="T71" s="496"/>
      <c r="U71" s="496"/>
      <c r="V71" s="496"/>
      <c r="W71" s="496"/>
      <c r="X71" s="496"/>
      <c r="Y71" s="496"/>
      <c r="Z71" s="496"/>
      <c r="AA71" s="496"/>
      <c r="AB71" s="496"/>
      <c r="AC71" s="496"/>
    </row>
    <row r="72" spans="1:39" ht="15" x14ac:dyDescent="0.2">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row>
    <row r="73" spans="1:39" ht="224.25" customHeight="1" x14ac:dyDescent="0.2">
      <c r="A73" s="424" t="s">
        <v>1</v>
      </c>
      <c r="B73" s="425"/>
      <c r="C73" s="425"/>
      <c r="D73" s="489" t="s">
        <v>341</v>
      </c>
      <c r="E73" s="489"/>
      <c r="F73" s="489"/>
      <c r="G73" s="489"/>
      <c r="H73" s="489"/>
      <c r="I73" s="489"/>
      <c r="J73" s="489"/>
      <c r="K73" s="489"/>
      <c r="L73" s="489"/>
      <c r="M73" s="489"/>
      <c r="N73" s="489"/>
      <c r="O73" s="489"/>
      <c r="P73" s="489"/>
      <c r="Q73" s="489"/>
      <c r="R73" s="489"/>
      <c r="S73" s="489"/>
      <c r="T73" s="489"/>
      <c r="U73" s="489"/>
      <c r="V73" s="489"/>
      <c r="W73" s="489"/>
      <c r="X73" s="489"/>
      <c r="Y73" s="489"/>
      <c r="Z73" s="489"/>
      <c r="AA73" s="489"/>
      <c r="AB73" s="489"/>
      <c r="AC73" s="490"/>
    </row>
    <row r="74" spans="1:39" s="268" customFormat="1" ht="33.75" customHeight="1" x14ac:dyDescent="0.2">
      <c r="A74" s="426"/>
      <c r="B74" s="427"/>
      <c r="C74" s="427"/>
      <c r="D74" s="491"/>
      <c r="E74" s="491"/>
      <c r="F74" s="491"/>
      <c r="G74" s="491"/>
      <c r="H74" s="491"/>
      <c r="I74" s="491"/>
      <c r="J74" s="491"/>
      <c r="K74" s="491"/>
      <c r="L74" s="491"/>
      <c r="M74" s="491"/>
      <c r="N74" s="491"/>
      <c r="O74" s="491"/>
      <c r="P74" s="491"/>
      <c r="Q74" s="491"/>
      <c r="R74" s="491"/>
      <c r="S74" s="491"/>
      <c r="T74" s="491"/>
      <c r="U74" s="491"/>
      <c r="V74" s="491"/>
      <c r="W74" s="491"/>
      <c r="X74" s="491"/>
      <c r="Y74" s="491"/>
      <c r="Z74" s="491"/>
      <c r="AA74" s="491"/>
      <c r="AB74" s="491"/>
      <c r="AC74" s="492"/>
      <c r="AD74" s="261"/>
    </row>
    <row r="76" spans="1:39" ht="76.5" customHeight="1" x14ac:dyDescent="0.2">
      <c r="A76" s="398" t="s">
        <v>382</v>
      </c>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E76" s="615" t="s">
        <v>371</v>
      </c>
      <c r="AF76" s="615"/>
      <c r="AG76" s="615"/>
      <c r="AH76" s="615"/>
      <c r="AI76" s="615"/>
      <c r="AJ76" s="615"/>
      <c r="AK76" s="615"/>
      <c r="AL76" s="615"/>
    </row>
    <row r="77" spans="1:39" ht="150.75" customHeight="1" x14ac:dyDescent="0.2">
      <c r="A77" s="535" t="s">
        <v>381</v>
      </c>
      <c r="B77" s="535"/>
      <c r="C77" s="535"/>
      <c r="D77" s="535"/>
      <c r="E77" s="535"/>
      <c r="F77" s="535"/>
      <c r="G77" s="535"/>
      <c r="H77" s="535"/>
      <c r="I77" s="535"/>
      <c r="J77" s="535"/>
      <c r="K77" s="535"/>
      <c r="L77" s="535"/>
      <c r="M77" s="535"/>
      <c r="N77" s="535"/>
      <c r="O77" s="535"/>
      <c r="P77" s="535"/>
      <c r="Q77" s="535"/>
      <c r="R77" s="535"/>
      <c r="S77" s="535"/>
      <c r="T77" s="535"/>
      <c r="U77" s="535"/>
      <c r="V77" s="535"/>
      <c r="W77" s="535"/>
      <c r="X77" s="535"/>
      <c r="Y77" s="535"/>
      <c r="Z77" s="535"/>
      <c r="AA77" s="535"/>
      <c r="AB77" s="535"/>
      <c r="AC77" s="535"/>
      <c r="AE77" s="615" t="s">
        <v>367</v>
      </c>
      <c r="AF77" s="616"/>
      <c r="AG77" s="616"/>
      <c r="AH77" s="616"/>
      <c r="AI77" s="616"/>
      <c r="AJ77" s="616"/>
      <c r="AK77" s="616"/>
      <c r="AL77" s="616"/>
    </row>
    <row r="78" spans="1:39" ht="33.75" hidden="1" customHeight="1" x14ac:dyDescent="0.2">
      <c r="A78" s="398" t="s">
        <v>340</v>
      </c>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E78" s="615" t="s">
        <v>368</v>
      </c>
      <c r="AF78" s="615"/>
      <c r="AG78" s="615"/>
      <c r="AH78" s="615"/>
      <c r="AI78" s="615"/>
      <c r="AJ78" s="615"/>
      <c r="AK78" s="615"/>
      <c r="AL78" s="615"/>
      <c r="AM78" s="148"/>
    </row>
    <row r="79" spans="1:39" ht="29.25" hidden="1" customHeight="1" x14ac:dyDescent="0.2">
      <c r="A79" s="148"/>
      <c r="B79" s="611" t="s">
        <v>376</v>
      </c>
      <c r="C79" s="499"/>
      <c r="D79" s="499"/>
      <c r="E79" s="499"/>
      <c r="F79" s="499"/>
      <c r="G79" s="499"/>
      <c r="H79" s="499"/>
      <c r="I79" s="499"/>
      <c r="J79" s="499"/>
      <c r="K79" s="499"/>
      <c r="L79" s="499"/>
      <c r="M79" s="499"/>
      <c r="N79" s="499"/>
      <c r="O79" s="499"/>
      <c r="P79" s="499"/>
      <c r="Q79" s="499"/>
      <c r="R79" s="499"/>
      <c r="S79" s="499"/>
      <c r="T79" s="499"/>
      <c r="U79" s="499"/>
      <c r="V79" s="499"/>
      <c r="W79" s="499"/>
      <c r="X79" s="499"/>
      <c r="Y79" s="499"/>
      <c r="Z79" s="499"/>
      <c r="AA79" s="617" t="str">
        <f>Gewichtungsfaktoren!E15</f>
        <v>60:40</v>
      </c>
      <c r="AB79" s="618"/>
      <c r="AC79" s="618"/>
      <c r="AE79" s="615"/>
      <c r="AF79" s="615"/>
      <c r="AG79" s="615"/>
      <c r="AH79" s="615"/>
      <c r="AI79" s="615"/>
      <c r="AJ79" s="615"/>
      <c r="AK79" s="615"/>
      <c r="AL79" s="615"/>
      <c r="AM79" s="148"/>
    </row>
    <row r="80" spans="1:39" ht="18.75" hidden="1" customHeight="1" x14ac:dyDescent="0.2">
      <c r="A80" s="297"/>
      <c r="B80" s="612" t="s">
        <v>339</v>
      </c>
      <c r="C80" s="613"/>
      <c r="D80" s="613"/>
      <c r="E80" s="613"/>
      <c r="F80" s="613"/>
      <c r="G80" s="613"/>
      <c r="H80" s="613"/>
      <c r="I80" s="613"/>
      <c r="J80" s="613"/>
      <c r="K80" s="613"/>
      <c r="L80" s="613"/>
      <c r="M80" s="613"/>
      <c r="N80" s="613"/>
      <c r="O80" s="613"/>
      <c r="P80" s="613"/>
      <c r="Q80" s="613"/>
      <c r="R80" s="613"/>
      <c r="S80" s="613"/>
      <c r="T80" s="613"/>
      <c r="U80" s="613"/>
      <c r="V80" s="613"/>
      <c r="W80" s="613"/>
      <c r="X80" s="613"/>
      <c r="Y80" s="613"/>
      <c r="Z80" s="613"/>
      <c r="AA80" s="422" t="str">
        <f>Gewichtungsfaktoren!E7</f>
        <v>60:40</v>
      </c>
      <c r="AB80" s="423"/>
      <c r="AC80" s="423"/>
      <c r="AE80" s="615"/>
      <c r="AF80" s="615"/>
      <c r="AG80" s="615"/>
      <c r="AH80" s="615"/>
      <c r="AI80" s="615"/>
      <c r="AJ80" s="615"/>
      <c r="AK80" s="615"/>
      <c r="AL80" s="615"/>
      <c r="AM80" s="148"/>
    </row>
    <row r="81" spans="1:32" x14ac:dyDescent="0.2">
      <c r="A81" s="146"/>
    </row>
    <row r="82" spans="1:32" ht="278.25" customHeight="1" x14ac:dyDescent="0.2">
      <c r="A82" s="398" t="s">
        <v>278</v>
      </c>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E82" s="385" t="s">
        <v>369</v>
      </c>
    </row>
    <row r="84" spans="1:32" ht="62.25" customHeight="1" x14ac:dyDescent="0.2">
      <c r="A84" s="398" t="s">
        <v>160</v>
      </c>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row>
    <row r="85" spans="1:32" ht="15.75" customHeight="1" x14ac:dyDescent="0.2">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row>
    <row r="86" spans="1:32" ht="78.75" customHeight="1" x14ac:dyDescent="0.2">
      <c r="A86" s="535" t="s">
        <v>297</v>
      </c>
      <c r="B86" s="535"/>
      <c r="C86" s="535"/>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c r="AC86" s="535"/>
    </row>
    <row r="87" spans="1:32" ht="75" customHeight="1" x14ac:dyDescent="0.2">
      <c r="A87" s="148" t="s">
        <v>104</v>
      </c>
      <c r="B87" s="576" t="s">
        <v>365</v>
      </c>
      <c r="C87" s="576"/>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row>
    <row r="88" spans="1:32" ht="63" customHeight="1" x14ac:dyDescent="0.2">
      <c r="A88" s="398" t="s">
        <v>260</v>
      </c>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E88" s="309" t="s">
        <v>345</v>
      </c>
    </row>
    <row r="89" spans="1:32" ht="90" customHeight="1" x14ac:dyDescent="0.2">
      <c r="A89" s="398" t="s">
        <v>71</v>
      </c>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10"/>
      <c r="AE89" s="311" t="s">
        <v>67</v>
      </c>
      <c r="AF89" s="311" t="s">
        <v>68</v>
      </c>
    </row>
    <row r="90" spans="1:32" ht="15" customHeight="1" x14ac:dyDescent="0.2">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row>
    <row r="91" spans="1:32" ht="18" x14ac:dyDescent="0.25">
      <c r="A91" s="399" t="s">
        <v>16</v>
      </c>
      <c r="B91" s="399"/>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E91" s="300" t="s">
        <v>372</v>
      </c>
    </row>
    <row r="93" spans="1:32" ht="15" x14ac:dyDescent="0.25">
      <c r="A93" s="150" t="s">
        <v>293</v>
      </c>
      <c r="B93" s="150" t="s">
        <v>294</v>
      </c>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row>
    <row r="95" spans="1:32" ht="15" x14ac:dyDescent="0.25">
      <c r="A95" s="577" t="s">
        <v>72</v>
      </c>
      <c r="B95" s="577"/>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row>
    <row r="97" spans="1:32" ht="30.75" customHeight="1" x14ac:dyDescent="0.2">
      <c r="A97" s="408" t="s">
        <v>127</v>
      </c>
      <c r="B97" s="409"/>
      <c r="C97" s="409"/>
      <c r="D97" s="409"/>
      <c r="E97" s="409"/>
      <c r="F97" s="409"/>
      <c r="G97" s="409"/>
      <c r="H97" s="409"/>
      <c r="I97" s="409"/>
      <c r="J97" s="409"/>
      <c r="K97" s="409"/>
      <c r="L97" s="409"/>
      <c r="M97" s="409"/>
      <c r="N97" s="409"/>
      <c r="O97" s="409"/>
      <c r="P97" s="409"/>
      <c r="Q97" s="409"/>
      <c r="R97" s="409"/>
      <c r="S97" s="409"/>
      <c r="T97" s="409"/>
      <c r="U97" s="409"/>
      <c r="V97" s="409"/>
      <c r="W97" s="409"/>
      <c r="X97" s="415"/>
      <c r="Y97" s="493" t="s">
        <v>11</v>
      </c>
      <c r="Z97" s="494"/>
      <c r="AA97" s="494"/>
      <c r="AB97" s="495"/>
      <c r="AC97" s="142"/>
      <c r="AD97" s="4"/>
      <c r="AE97" s="269" t="str">
        <f>IF(AD97=1,AF97,IF(AD97=2,AF98,IF(AD97=3,AF99,IF(AD97=4,AF100,""))))</f>
        <v/>
      </c>
      <c r="AF97" s="128">
        <v>-0.5</v>
      </c>
    </row>
    <row r="98" spans="1:32" ht="20.25" customHeight="1" x14ac:dyDescent="0.2">
      <c r="A98" s="408" t="s">
        <v>128</v>
      </c>
      <c r="B98" s="409"/>
      <c r="C98" s="409"/>
      <c r="D98" s="409"/>
      <c r="E98" s="409"/>
      <c r="F98" s="409"/>
      <c r="G98" s="409"/>
      <c r="H98" s="409"/>
      <c r="I98" s="409"/>
      <c r="J98" s="409"/>
      <c r="K98" s="409"/>
      <c r="L98" s="409"/>
      <c r="M98" s="409"/>
      <c r="N98" s="409"/>
      <c r="O98" s="409"/>
      <c r="P98" s="409"/>
      <c r="Q98" s="409"/>
      <c r="R98" s="409"/>
      <c r="S98" s="409"/>
      <c r="T98" s="409"/>
      <c r="U98" s="409"/>
      <c r="V98" s="409"/>
      <c r="W98" s="409"/>
      <c r="X98" s="415"/>
      <c r="Y98" s="493" t="s">
        <v>12</v>
      </c>
      <c r="Z98" s="494"/>
      <c r="AA98" s="494"/>
      <c r="AB98" s="495"/>
      <c r="AC98" s="142"/>
      <c r="AF98" s="128">
        <v>0</v>
      </c>
    </row>
    <row r="99" spans="1:32" ht="32.25" customHeight="1" x14ac:dyDescent="0.2">
      <c r="A99" s="408" t="s">
        <v>129</v>
      </c>
      <c r="B99" s="409"/>
      <c r="C99" s="409"/>
      <c r="D99" s="409"/>
      <c r="E99" s="409"/>
      <c r="F99" s="409"/>
      <c r="G99" s="409"/>
      <c r="H99" s="409"/>
      <c r="I99" s="409"/>
      <c r="J99" s="409"/>
      <c r="K99" s="409"/>
      <c r="L99" s="409"/>
      <c r="M99" s="409"/>
      <c r="N99" s="409"/>
      <c r="O99" s="409"/>
      <c r="P99" s="409"/>
      <c r="Q99" s="409"/>
      <c r="R99" s="409"/>
      <c r="S99" s="409"/>
      <c r="T99" s="409"/>
      <c r="U99" s="409"/>
      <c r="V99" s="409"/>
      <c r="W99" s="409"/>
      <c r="X99" s="415"/>
      <c r="Y99" s="493" t="s">
        <v>13</v>
      </c>
      <c r="Z99" s="494"/>
      <c r="AA99" s="494"/>
      <c r="AB99" s="495"/>
      <c r="AC99" s="142"/>
      <c r="AF99" s="128">
        <v>0.25</v>
      </c>
    </row>
    <row r="100" spans="1:32" ht="31.5" customHeight="1" x14ac:dyDescent="0.2">
      <c r="A100" s="408" t="s">
        <v>130</v>
      </c>
      <c r="B100" s="409"/>
      <c r="C100" s="409"/>
      <c r="D100" s="409"/>
      <c r="E100" s="409"/>
      <c r="F100" s="409"/>
      <c r="G100" s="409"/>
      <c r="H100" s="409"/>
      <c r="I100" s="409"/>
      <c r="J100" s="409"/>
      <c r="K100" s="409"/>
      <c r="L100" s="409"/>
      <c r="M100" s="409"/>
      <c r="N100" s="409"/>
      <c r="O100" s="409"/>
      <c r="P100" s="409"/>
      <c r="Q100" s="409"/>
      <c r="R100" s="409"/>
      <c r="S100" s="409"/>
      <c r="T100" s="409"/>
      <c r="U100" s="409"/>
      <c r="V100" s="409"/>
      <c r="W100" s="409"/>
      <c r="X100" s="415"/>
      <c r="Y100" s="493" t="s">
        <v>14</v>
      </c>
      <c r="Z100" s="494"/>
      <c r="AA100" s="494"/>
      <c r="AB100" s="495"/>
      <c r="AC100" s="142"/>
      <c r="AF100" s="128">
        <v>0.5</v>
      </c>
    </row>
    <row r="102" spans="1:32" ht="15" customHeight="1" x14ac:dyDescent="0.2">
      <c r="A102" s="411" t="s">
        <v>117</v>
      </c>
      <c r="B102" s="412"/>
      <c r="C102" s="412"/>
      <c r="D102" s="412"/>
      <c r="E102" s="412"/>
      <c r="F102" s="412"/>
      <c r="G102" s="412"/>
      <c r="H102" s="412"/>
      <c r="I102" s="412"/>
      <c r="J102" s="412"/>
      <c r="K102" s="412"/>
      <c r="L102" s="412"/>
      <c r="M102" s="412"/>
      <c r="N102" s="412"/>
      <c r="O102" s="412"/>
      <c r="P102" s="412"/>
      <c r="Q102" s="412"/>
      <c r="R102" s="412"/>
      <c r="S102" s="412"/>
      <c r="T102" s="412"/>
      <c r="U102" s="412"/>
      <c r="V102" s="412"/>
      <c r="W102" s="412"/>
      <c r="X102" s="412"/>
      <c r="Y102" s="412"/>
      <c r="Z102" s="412"/>
      <c r="AA102" s="412"/>
      <c r="AB102" s="412"/>
      <c r="AC102" s="413"/>
    </row>
    <row r="103" spans="1:32" ht="30" customHeight="1" x14ac:dyDescent="0.2">
      <c r="A103" s="440"/>
      <c r="B103" s="441"/>
      <c r="C103" s="441"/>
      <c r="D103" s="441"/>
      <c r="E103" s="441"/>
      <c r="F103" s="441"/>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2"/>
    </row>
    <row r="106" spans="1:32" ht="15" x14ac:dyDescent="0.25">
      <c r="A106" s="577" t="s">
        <v>73</v>
      </c>
      <c r="B106" s="577"/>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row>
    <row r="108" spans="1:32" ht="30.75" customHeight="1" x14ac:dyDescent="0.2">
      <c r="A108" s="408" t="s">
        <v>131</v>
      </c>
      <c r="B108" s="409"/>
      <c r="C108" s="409"/>
      <c r="D108" s="409"/>
      <c r="E108" s="409"/>
      <c r="F108" s="409"/>
      <c r="G108" s="409"/>
      <c r="H108" s="409"/>
      <c r="I108" s="409"/>
      <c r="J108" s="409"/>
      <c r="K108" s="409"/>
      <c r="L108" s="409"/>
      <c r="M108" s="409"/>
      <c r="N108" s="409"/>
      <c r="O108" s="409"/>
      <c r="P108" s="409"/>
      <c r="Q108" s="409"/>
      <c r="R108" s="409"/>
      <c r="S108" s="409"/>
      <c r="T108" s="409"/>
      <c r="U108" s="409"/>
      <c r="V108" s="409"/>
      <c r="W108" s="409"/>
      <c r="X108" s="415"/>
      <c r="Y108" s="493" t="s">
        <v>11</v>
      </c>
      <c r="Z108" s="494"/>
      <c r="AA108" s="494"/>
      <c r="AB108" s="495"/>
      <c r="AC108" s="142"/>
      <c r="AD108" s="4"/>
      <c r="AE108" s="269" t="str">
        <f>IF(AD108=1,AF108,IF(AD108=2,AF109,IF(AD108=3,AF110,IF(AD108=4,AF111,""))))</f>
        <v/>
      </c>
      <c r="AF108" s="128">
        <v>-0.5</v>
      </c>
    </row>
    <row r="109" spans="1:32" ht="29.25" customHeight="1" x14ac:dyDescent="0.2">
      <c r="A109" s="408" t="s">
        <v>132</v>
      </c>
      <c r="B109" s="409"/>
      <c r="C109" s="409"/>
      <c r="D109" s="409"/>
      <c r="E109" s="409"/>
      <c r="F109" s="409"/>
      <c r="G109" s="409"/>
      <c r="H109" s="409"/>
      <c r="I109" s="409"/>
      <c r="J109" s="409"/>
      <c r="K109" s="409"/>
      <c r="L109" s="409"/>
      <c r="M109" s="409"/>
      <c r="N109" s="409"/>
      <c r="O109" s="409"/>
      <c r="P109" s="409"/>
      <c r="Q109" s="409"/>
      <c r="R109" s="409"/>
      <c r="S109" s="409"/>
      <c r="T109" s="409"/>
      <c r="U109" s="409"/>
      <c r="V109" s="409"/>
      <c r="W109" s="409"/>
      <c r="X109" s="415"/>
      <c r="Y109" s="493" t="s">
        <v>12</v>
      </c>
      <c r="Z109" s="494"/>
      <c r="AA109" s="494"/>
      <c r="AB109" s="495"/>
      <c r="AC109" s="142"/>
      <c r="AF109" s="128">
        <v>0</v>
      </c>
    </row>
    <row r="110" spans="1:32" ht="42.75" customHeight="1" x14ac:dyDescent="0.2">
      <c r="A110" s="408" t="s">
        <v>133</v>
      </c>
      <c r="B110" s="409"/>
      <c r="C110" s="409"/>
      <c r="D110" s="409"/>
      <c r="E110" s="409"/>
      <c r="F110" s="409"/>
      <c r="G110" s="409"/>
      <c r="H110" s="409"/>
      <c r="I110" s="409"/>
      <c r="J110" s="409"/>
      <c r="K110" s="409"/>
      <c r="L110" s="409"/>
      <c r="M110" s="409"/>
      <c r="N110" s="409"/>
      <c r="O110" s="409"/>
      <c r="P110" s="409"/>
      <c r="Q110" s="409"/>
      <c r="R110" s="409"/>
      <c r="S110" s="409"/>
      <c r="T110" s="409"/>
      <c r="U110" s="409"/>
      <c r="V110" s="409"/>
      <c r="W110" s="409"/>
      <c r="X110" s="415"/>
      <c r="Y110" s="493" t="s">
        <v>13</v>
      </c>
      <c r="Z110" s="494"/>
      <c r="AA110" s="494"/>
      <c r="AB110" s="495"/>
      <c r="AC110" s="142"/>
      <c r="AF110" s="128">
        <v>0.25</v>
      </c>
    </row>
    <row r="111" spans="1:32" ht="35.25" customHeight="1" x14ac:dyDescent="0.2">
      <c r="A111" s="408" t="s">
        <v>134</v>
      </c>
      <c r="B111" s="409"/>
      <c r="C111" s="409"/>
      <c r="D111" s="409"/>
      <c r="E111" s="409"/>
      <c r="F111" s="409"/>
      <c r="G111" s="409"/>
      <c r="H111" s="409"/>
      <c r="I111" s="409"/>
      <c r="J111" s="409"/>
      <c r="K111" s="409"/>
      <c r="L111" s="409"/>
      <c r="M111" s="409"/>
      <c r="N111" s="409"/>
      <c r="O111" s="409"/>
      <c r="P111" s="409"/>
      <c r="Q111" s="409"/>
      <c r="R111" s="409"/>
      <c r="S111" s="409"/>
      <c r="T111" s="409"/>
      <c r="U111" s="409"/>
      <c r="V111" s="409"/>
      <c r="W111" s="409"/>
      <c r="X111" s="415"/>
      <c r="Y111" s="493" t="s">
        <v>14</v>
      </c>
      <c r="Z111" s="494"/>
      <c r="AA111" s="494"/>
      <c r="AB111" s="495"/>
      <c r="AC111" s="142"/>
      <c r="AF111" s="128">
        <v>0.5</v>
      </c>
    </row>
    <row r="113" spans="1:33" ht="15" customHeight="1" x14ac:dyDescent="0.2">
      <c r="A113" s="411" t="s">
        <v>117</v>
      </c>
      <c r="B113" s="412"/>
      <c r="C113" s="412"/>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3"/>
    </row>
    <row r="114" spans="1:33" ht="30" customHeight="1" x14ac:dyDescent="0.2">
      <c r="A114" s="440"/>
      <c r="B114" s="441"/>
      <c r="C114" s="441"/>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2"/>
    </row>
    <row r="117" spans="1:33" ht="117.75" customHeight="1" x14ac:dyDescent="0.2">
      <c r="A117" s="498" t="s">
        <v>163</v>
      </c>
      <c r="B117" s="499"/>
      <c r="C117" s="499"/>
      <c r="D117" s="499"/>
      <c r="E117" s="499"/>
      <c r="F117" s="499"/>
      <c r="G117" s="499"/>
      <c r="H117" s="499"/>
      <c r="I117" s="499"/>
      <c r="J117" s="499"/>
      <c r="K117" s="499"/>
      <c r="L117" s="499"/>
      <c r="M117" s="499"/>
      <c r="N117" s="499"/>
      <c r="O117" s="499"/>
      <c r="P117" s="499"/>
      <c r="Q117" s="499"/>
      <c r="R117" s="499"/>
      <c r="S117" s="499"/>
      <c r="T117" s="499"/>
      <c r="U117" s="499"/>
      <c r="V117" s="499"/>
      <c r="W117" s="499"/>
      <c r="X117" s="499"/>
      <c r="Y117" s="499"/>
      <c r="Z117" s="499"/>
      <c r="AA117" s="499"/>
      <c r="AB117" s="499"/>
      <c r="AC117" s="500"/>
    </row>
    <row r="119" spans="1:33" hidden="1" x14ac:dyDescent="0.2"/>
    <row r="120" spans="1:33" hidden="1" x14ac:dyDescent="0.2"/>
    <row r="121" spans="1:33" hidden="1" x14ac:dyDescent="0.2"/>
    <row r="122" spans="1:33" hidden="1" x14ac:dyDescent="0.2"/>
    <row r="123" spans="1:33" hidden="1" x14ac:dyDescent="0.2"/>
    <row r="124" spans="1:33" hidden="1" x14ac:dyDescent="0.2"/>
    <row r="125" spans="1:33" ht="15" x14ac:dyDescent="0.25">
      <c r="A125" s="150" t="s">
        <v>291</v>
      </c>
      <c r="B125" s="150" t="s">
        <v>292</v>
      </c>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row>
    <row r="127" spans="1:33" ht="15" x14ac:dyDescent="0.25">
      <c r="A127" s="497" t="s">
        <v>74</v>
      </c>
      <c r="B127" s="497"/>
      <c r="C127" s="497"/>
      <c r="D127" s="497"/>
      <c r="E127" s="497"/>
      <c r="F127" s="497"/>
      <c r="G127" s="497"/>
      <c r="H127" s="497"/>
      <c r="I127" s="497"/>
      <c r="J127" s="497"/>
      <c r="K127" s="497"/>
      <c r="L127" s="497"/>
      <c r="M127" s="497"/>
      <c r="N127" s="497"/>
      <c r="O127" s="497"/>
      <c r="P127" s="497"/>
      <c r="Q127" s="497"/>
      <c r="R127" s="497"/>
      <c r="S127" s="497"/>
      <c r="T127" s="497"/>
      <c r="U127" s="497"/>
      <c r="V127" s="497"/>
      <c r="W127" s="497"/>
      <c r="X127" s="497"/>
      <c r="Y127" s="497"/>
      <c r="Z127" s="497"/>
      <c r="AA127" s="497"/>
      <c r="AB127" s="497"/>
      <c r="AC127" s="497"/>
    </row>
    <row r="128" spans="1:33" ht="19.5" customHeight="1" x14ac:dyDescent="0.2">
      <c r="A128" s="419" t="s">
        <v>17</v>
      </c>
      <c r="B128" s="417"/>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7"/>
      <c r="Y128" s="418"/>
      <c r="Z128" s="609"/>
      <c r="AA128" s="609"/>
      <c r="AB128" s="609"/>
      <c r="AC128" s="609"/>
      <c r="AG128" s="270"/>
    </row>
    <row r="129" spans="1:34" ht="19.5" customHeight="1" x14ac:dyDescent="0.2">
      <c r="A129" s="419" t="s">
        <v>69</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8"/>
      <c r="Z129" s="609"/>
      <c r="AA129" s="609"/>
      <c r="AB129" s="609"/>
      <c r="AC129" s="609"/>
      <c r="AD129" s="271"/>
      <c r="AG129" s="270"/>
      <c r="AH129" s="270"/>
    </row>
    <row r="130" spans="1:34" ht="19.5" customHeight="1" x14ac:dyDescent="0.2">
      <c r="A130" s="419" t="s">
        <v>18</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8"/>
      <c r="Z130" s="610">
        <f>Z129-Z128</f>
        <v>0</v>
      </c>
      <c r="AA130" s="610"/>
      <c r="AB130" s="610"/>
      <c r="AC130" s="610"/>
      <c r="AD130" s="271"/>
      <c r="AG130" s="270"/>
      <c r="AH130" s="270"/>
    </row>
    <row r="131" spans="1:34" x14ac:dyDescent="0.2">
      <c r="AE131" s="128" t="s">
        <v>322</v>
      </c>
      <c r="AG131" s="314" t="s">
        <v>325</v>
      </c>
    </row>
    <row r="132" spans="1:34" ht="73.5" customHeight="1" x14ac:dyDescent="0.2">
      <c r="A132" s="437" t="s">
        <v>25</v>
      </c>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512" t="s">
        <v>19</v>
      </c>
      <c r="AB132" s="512"/>
      <c r="AC132" s="513"/>
      <c r="AE132" s="269" t="str">
        <f>IF(AE133="","",IF(AND(Z130&gt;0, Z130&gt;=AH132),AG132,IF(AND(Z130&gt;0, Z130&lt;AH132), AG133,IF(Z130=AH134,AG134,IF(AND(Z130&lt;AH134, Z130&gt;AH135), AG135, IF( AND(Z130&lt;AH134, Z130&lt;=AH135),AG136,""))))))</f>
        <v/>
      </c>
      <c r="AF132" s="146" t="s">
        <v>326</v>
      </c>
      <c r="AG132" s="128">
        <v>-1</v>
      </c>
      <c r="AH132" s="270">
        <v>1000</v>
      </c>
    </row>
    <row r="133" spans="1:34" ht="33" customHeight="1" x14ac:dyDescent="0.2">
      <c r="A133" s="514" t="s">
        <v>108</v>
      </c>
      <c r="B133" s="515"/>
      <c r="C133" s="515"/>
      <c r="D133" s="515"/>
      <c r="E133" s="515"/>
      <c r="F133" s="515"/>
      <c r="G133" s="515"/>
      <c r="H133" s="515"/>
      <c r="I133" s="515"/>
      <c r="J133" s="515"/>
      <c r="K133" s="515"/>
      <c r="L133" s="515"/>
      <c r="M133" s="515"/>
      <c r="N133" s="515"/>
      <c r="O133" s="515"/>
      <c r="P133" s="515"/>
      <c r="Q133" s="515"/>
      <c r="R133" s="515"/>
      <c r="S133" s="515"/>
      <c r="T133" s="515"/>
      <c r="U133" s="515"/>
      <c r="V133" s="515"/>
      <c r="W133" s="515"/>
      <c r="X133" s="515"/>
      <c r="Y133" s="515"/>
      <c r="Z133" s="515"/>
      <c r="AA133" s="516" t="s">
        <v>20</v>
      </c>
      <c r="AB133" s="516"/>
      <c r="AC133" s="517"/>
      <c r="AE133" s="312" t="str">
        <f>IF(AND(Z129="",Z128=""),"",Z130)</f>
        <v/>
      </c>
      <c r="AF133" s="148" t="s">
        <v>327</v>
      </c>
      <c r="AG133" s="128">
        <v>-0.5</v>
      </c>
      <c r="AH133" s="270"/>
    </row>
    <row r="134" spans="1:34" ht="18" customHeight="1" x14ac:dyDescent="0.2">
      <c r="A134" s="518" t="s">
        <v>264</v>
      </c>
      <c r="B134" s="519"/>
      <c r="C134" s="519"/>
      <c r="D134" s="519"/>
      <c r="E134" s="519"/>
      <c r="F134" s="519"/>
      <c r="G134" s="519"/>
      <c r="H134" s="519"/>
      <c r="I134" s="519"/>
      <c r="J134" s="519"/>
      <c r="K134" s="519"/>
      <c r="L134" s="519"/>
      <c r="M134" s="519"/>
      <c r="N134" s="519"/>
      <c r="O134" s="519"/>
      <c r="P134" s="519"/>
      <c r="Q134" s="519"/>
      <c r="R134" s="519"/>
      <c r="S134" s="519"/>
      <c r="T134" s="519"/>
      <c r="U134" s="519"/>
      <c r="V134" s="519"/>
      <c r="W134" s="519"/>
      <c r="X134" s="519"/>
      <c r="Y134" s="519"/>
      <c r="Z134" s="519"/>
      <c r="AA134" s="516" t="s">
        <v>21</v>
      </c>
      <c r="AB134" s="516"/>
      <c r="AC134" s="517"/>
      <c r="AG134" s="128">
        <v>0</v>
      </c>
      <c r="AH134" s="270">
        <v>0</v>
      </c>
    </row>
    <row r="135" spans="1:34" ht="15.75" customHeight="1" x14ac:dyDescent="0.2">
      <c r="A135" s="514" t="s">
        <v>24</v>
      </c>
      <c r="B135" s="515"/>
      <c r="C135" s="515"/>
      <c r="D135" s="515"/>
      <c r="E135" s="515"/>
      <c r="F135" s="515"/>
      <c r="G135" s="515"/>
      <c r="H135" s="515"/>
      <c r="I135" s="515"/>
      <c r="J135" s="515"/>
      <c r="K135" s="515"/>
      <c r="L135" s="515"/>
      <c r="M135" s="515"/>
      <c r="N135" s="515"/>
      <c r="O135" s="515"/>
      <c r="P135" s="515"/>
      <c r="Q135" s="515"/>
      <c r="R135" s="515"/>
      <c r="S135" s="515"/>
      <c r="T135" s="515"/>
      <c r="U135" s="515"/>
      <c r="V135" s="515"/>
      <c r="W135" s="515"/>
      <c r="X135" s="515"/>
      <c r="Y135" s="515"/>
      <c r="Z135" s="515"/>
      <c r="AA135" s="520"/>
      <c r="AB135" s="520"/>
      <c r="AC135" s="521"/>
      <c r="AG135" s="128">
        <v>0.5</v>
      </c>
      <c r="AH135" s="270">
        <v>-1000</v>
      </c>
    </row>
    <row r="136" spans="1:34" ht="35.25" customHeight="1" x14ac:dyDescent="0.2">
      <c r="A136" s="435" t="s">
        <v>110</v>
      </c>
      <c r="B136" s="436"/>
      <c r="C136" s="436"/>
      <c r="D136" s="436"/>
      <c r="E136" s="436"/>
      <c r="F136" s="436"/>
      <c r="G136" s="436"/>
      <c r="H136" s="436"/>
      <c r="I136" s="436"/>
      <c r="J136" s="436"/>
      <c r="K136" s="436"/>
      <c r="L136" s="436"/>
      <c r="M136" s="436"/>
      <c r="N136" s="436"/>
      <c r="O136" s="436"/>
      <c r="P136" s="436"/>
      <c r="Q136" s="436"/>
      <c r="R136" s="436"/>
      <c r="S136" s="436"/>
      <c r="T136" s="436"/>
      <c r="U136" s="436"/>
      <c r="V136" s="436"/>
      <c r="W136" s="436"/>
      <c r="X136" s="436"/>
      <c r="Y136" s="436"/>
      <c r="Z136" s="436"/>
      <c r="AA136" s="433" t="s">
        <v>22</v>
      </c>
      <c r="AB136" s="433"/>
      <c r="AC136" s="434"/>
      <c r="AG136" s="128">
        <v>1</v>
      </c>
      <c r="AH136" s="270"/>
    </row>
    <row r="139" spans="1:34" ht="15" x14ac:dyDescent="0.2">
      <c r="A139" s="411" t="s">
        <v>117</v>
      </c>
      <c r="B139" s="412"/>
      <c r="C139" s="412"/>
      <c r="D139" s="412"/>
      <c r="E139" s="412"/>
      <c r="F139" s="412"/>
      <c r="G139" s="412"/>
      <c r="H139" s="412"/>
      <c r="I139" s="412"/>
      <c r="J139" s="412"/>
      <c r="K139" s="412"/>
      <c r="L139" s="412"/>
      <c r="M139" s="412"/>
      <c r="N139" s="412"/>
      <c r="O139" s="412"/>
      <c r="P139" s="412"/>
      <c r="Q139" s="412"/>
      <c r="R139" s="412"/>
      <c r="S139" s="412"/>
      <c r="T139" s="412"/>
      <c r="U139" s="412"/>
      <c r="V139" s="412"/>
      <c r="W139" s="412"/>
      <c r="X139" s="412"/>
      <c r="Y139" s="412"/>
      <c r="Z139" s="412"/>
      <c r="AA139" s="412"/>
      <c r="AB139" s="412"/>
      <c r="AC139" s="413"/>
    </row>
    <row r="140" spans="1:34" ht="30" customHeight="1" x14ac:dyDescent="0.2">
      <c r="A140" s="440"/>
      <c r="B140" s="441"/>
      <c r="C140" s="441"/>
      <c r="D140" s="441"/>
      <c r="E140" s="441"/>
      <c r="F140" s="441"/>
      <c r="G140" s="441"/>
      <c r="H140" s="441"/>
      <c r="I140" s="441"/>
      <c r="J140" s="441"/>
      <c r="K140" s="441"/>
      <c r="L140" s="441"/>
      <c r="M140" s="441"/>
      <c r="N140" s="441"/>
      <c r="O140" s="441"/>
      <c r="P140" s="441"/>
      <c r="Q140" s="441"/>
      <c r="R140" s="441"/>
      <c r="S140" s="441"/>
      <c r="T140" s="441"/>
      <c r="U140" s="441"/>
      <c r="V140" s="441"/>
      <c r="W140" s="441"/>
      <c r="X140" s="441"/>
      <c r="Y140" s="441"/>
      <c r="Z140" s="441"/>
      <c r="AA140" s="441"/>
      <c r="AB140" s="441"/>
      <c r="AC140" s="442"/>
    </row>
    <row r="141" spans="1:34" ht="13.5" customHeight="1" x14ac:dyDescent="0.2">
      <c r="AC141" s="128"/>
    </row>
    <row r="142" spans="1:34" ht="61.5" customHeight="1" x14ac:dyDescent="0.2">
      <c r="A142" s="437" t="s">
        <v>23</v>
      </c>
      <c r="B142" s="438"/>
      <c r="C142" s="438"/>
      <c r="D142" s="438"/>
      <c r="E142" s="438"/>
      <c r="F142" s="438"/>
      <c r="G142" s="438"/>
      <c r="H142" s="438"/>
      <c r="I142" s="438"/>
      <c r="J142" s="438"/>
      <c r="K142" s="438"/>
      <c r="L142" s="438"/>
      <c r="M142" s="438"/>
      <c r="N142" s="438"/>
      <c r="O142" s="438"/>
      <c r="P142" s="438"/>
      <c r="Q142" s="438"/>
      <c r="R142" s="438"/>
      <c r="S142" s="438"/>
      <c r="T142" s="438"/>
      <c r="U142" s="438"/>
      <c r="V142" s="438"/>
      <c r="W142" s="438"/>
      <c r="X142" s="438"/>
      <c r="Y142" s="438"/>
      <c r="Z142" s="438"/>
      <c r="AA142" s="438"/>
      <c r="AB142" s="438"/>
      <c r="AC142" s="439"/>
    </row>
    <row r="143" spans="1:34" ht="63.75" customHeight="1" x14ac:dyDescent="0.2">
      <c r="A143" s="448" t="s">
        <v>75</v>
      </c>
      <c r="B143" s="449"/>
      <c r="C143" s="449"/>
      <c r="D143" s="449"/>
      <c r="E143" s="449"/>
      <c r="F143" s="449"/>
      <c r="G143" s="449"/>
      <c r="H143" s="449"/>
      <c r="I143" s="449"/>
      <c r="J143" s="449"/>
      <c r="K143" s="449"/>
      <c r="L143" s="449"/>
      <c r="M143" s="449"/>
      <c r="N143" s="449"/>
      <c r="O143" s="449"/>
      <c r="P143" s="449"/>
      <c r="Q143" s="449"/>
      <c r="R143" s="449"/>
      <c r="S143" s="449"/>
      <c r="T143" s="449"/>
      <c r="U143" s="449"/>
      <c r="V143" s="449"/>
      <c r="W143" s="449"/>
      <c r="X143" s="449"/>
      <c r="Y143" s="449"/>
      <c r="Z143" s="449"/>
      <c r="AA143" s="449"/>
      <c r="AB143" s="449"/>
      <c r="AC143" s="450"/>
    </row>
    <row r="144" spans="1:34" ht="33.75" customHeight="1" x14ac:dyDescent="0.2">
      <c r="A144" s="445" t="s">
        <v>390</v>
      </c>
      <c r="B144" s="446"/>
      <c r="C144" s="446"/>
      <c r="D144" s="446"/>
      <c r="E144" s="446"/>
      <c r="F144" s="446"/>
      <c r="G144" s="446"/>
      <c r="H144" s="446"/>
      <c r="I144" s="446"/>
      <c r="J144" s="446"/>
      <c r="K144" s="446"/>
      <c r="L144" s="446"/>
      <c r="M144" s="446"/>
      <c r="N144" s="446"/>
      <c r="O144" s="446"/>
      <c r="P144" s="446"/>
      <c r="Q144" s="446"/>
      <c r="R144" s="446"/>
      <c r="S144" s="446"/>
      <c r="T144" s="446"/>
      <c r="U144" s="446"/>
      <c r="V144" s="446"/>
      <c r="W144" s="446"/>
      <c r="X144" s="446"/>
      <c r="Y144" s="446"/>
      <c r="Z144" s="446"/>
      <c r="AA144" s="446"/>
      <c r="AB144" s="446"/>
      <c r="AC144" s="447"/>
    </row>
    <row r="145" spans="1:32" ht="45" customHeight="1" x14ac:dyDescent="0.2">
      <c r="A145" s="523" t="s">
        <v>391</v>
      </c>
      <c r="B145" s="524"/>
      <c r="C145" s="524"/>
      <c r="D145" s="524"/>
      <c r="E145" s="524"/>
      <c r="F145" s="524"/>
      <c r="G145" s="524"/>
      <c r="H145" s="524"/>
      <c r="I145" s="524"/>
      <c r="J145" s="524"/>
      <c r="K145" s="524"/>
      <c r="L145" s="524"/>
      <c r="M145" s="524"/>
      <c r="N145" s="524"/>
      <c r="O145" s="524"/>
      <c r="P145" s="524"/>
      <c r="Q145" s="524"/>
      <c r="R145" s="524"/>
      <c r="S145" s="524"/>
      <c r="T145" s="524"/>
      <c r="U145" s="524"/>
      <c r="V145" s="524"/>
      <c r="W145" s="524"/>
      <c r="X145" s="524"/>
      <c r="Y145" s="524"/>
      <c r="Z145" s="524"/>
      <c r="AA145" s="524"/>
      <c r="AB145" s="524"/>
      <c r="AC145" s="525"/>
    </row>
    <row r="146" spans="1:32" x14ac:dyDescent="0.2">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2"/>
    </row>
    <row r="147" spans="1:32" ht="16.5" x14ac:dyDescent="0.3">
      <c r="A147" s="150" t="s">
        <v>290</v>
      </c>
      <c r="B147" s="150" t="s">
        <v>298</v>
      </c>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row>
    <row r="148" spans="1:32" x14ac:dyDescent="0.2">
      <c r="Q148" s="153"/>
    </row>
    <row r="149" spans="1:32" ht="33.75" customHeight="1" x14ac:dyDescent="0.2">
      <c r="A149" s="481" t="s">
        <v>76</v>
      </c>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row>
    <row r="150" spans="1:32" ht="27.75" customHeight="1" x14ac:dyDescent="0.2">
      <c r="A150" s="408" t="s">
        <v>135</v>
      </c>
      <c r="B150" s="409"/>
      <c r="C150" s="409"/>
      <c r="D150" s="409"/>
      <c r="E150" s="409"/>
      <c r="F150" s="409"/>
      <c r="G150" s="409"/>
      <c r="H150" s="409"/>
      <c r="I150" s="409"/>
      <c r="J150" s="409"/>
      <c r="K150" s="409"/>
      <c r="L150" s="409"/>
      <c r="M150" s="409"/>
      <c r="N150" s="409"/>
      <c r="O150" s="409"/>
      <c r="P150" s="409"/>
      <c r="Q150" s="409"/>
      <c r="R150" s="409"/>
      <c r="S150" s="409"/>
      <c r="T150" s="409"/>
      <c r="U150" s="409"/>
      <c r="V150" s="409"/>
      <c r="W150" s="409"/>
      <c r="X150" s="415"/>
      <c r="Y150" s="432" t="s">
        <v>26</v>
      </c>
      <c r="Z150" s="405"/>
      <c r="AA150" s="405"/>
      <c r="AB150" s="406"/>
      <c r="AC150" s="142"/>
      <c r="AD150" s="4"/>
      <c r="AE150" s="269" t="str">
        <f>IF(AD150=1,AF150,IF(AD150=2,AF151,IF(AD150=3,AF152,IF(AD150=4,AF153,""))))</f>
        <v/>
      </c>
      <c r="AF150" s="128">
        <v>-1</v>
      </c>
    </row>
    <row r="151" spans="1:32" ht="30" customHeight="1" x14ac:dyDescent="0.2">
      <c r="A151" s="408" t="s">
        <v>136</v>
      </c>
      <c r="B151" s="409"/>
      <c r="C151" s="409"/>
      <c r="D151" s="409"/>
      <c r="E151" s="409"/>
      <c r="F151" s="409"/>
      <c r="G151" s="409"/>
      <c r="H151" s="409"/>
      <c r="I151" s="409"/>
      <c r="J151" s="409"/>
      <c r="K151" s="409"/>
      <c r="L151" s="409"/>
      <c r="M151" s="409"/>
      <c r="N151" s="409"/>
      <c r="O151" s="409"/>
      <c r="P151" s="409"/>
      <c r="Q151" s="409"/>
      <c r="R151" s="409"/>
      <c r="S151" s="409"/>
      <c r="T151" s="409"/>
      <c r="U151" s="409"/>
      <c r="V151" s="409"/>
      <c r="W151" s="409"/>
      <c r="X151" s="415"/>
      <c r="Y151" s="432" t="s">
        <v>12</v>
      </c>
      <c r="Z151" s="405"/>
      <c r="AA151" s="405"/>
      <c r="AB151" s="406"/>
      <c r="AC151" s="142"/>
      <c r="AF151" s="128">
        <v>0</v>
      </c>
    </row>
    <row r="152" spans="1:32" ht="30.75" customHeight="1" x14ac:dyDescent="0.2">
      <c r="A152" s="408" t="s">
        <v>137</v>
      </c>
      <c r="B152" s="409"/>
      <c r="C152" s="409"/>
      <c r="D152" s="409"/>
      <c r="E152" s="409"/>
      <c r="F152" s="409"/>
      <c r="G152" s="409"/>
      <c r="H152" s="409"/>
      <c r="I152" s="409"/>
      <c r="J152" s="409"/>
      <c r="K152" s="409"/>
      <c r="L152" s="409"/>
      <c r="M152" s="409"/>
      <c r="N152" s="409"/>
      <c r="O152" s="409"/>
      <c r="P152" s="409"/>
      <c r="Q152" s="409"/>
      <c r="R152" s="409"/>
      <c r="S152" s="409"/>
      <c r="T152" s="409"/>
      <c r="U152" s="409"/>
      <c r="V152" s="409"/>
      <c r="W152" s="409"/>
      <c r="X152" s="415"/>
      <c r="Y152" s="432" t="s">
        <v>14</v>
      </c>
      <c r="Z152" s="405"/>
      <c r="AA152" s="405"/>
      <c r="AB152" s="406"/>
      <c r="AC152" s="142"/>
      <c r="AF152" s="128">
        <v>0.5</v>
      </c>
    </row>
    <row r="153" spans="1:32" ht="32.25" customHeight="1" x14ac:dyDescent="0.2">
      <c r="A153" s="408" t="s">
        <v>138</v>
      </c>
      <c r="B153" s="409"/>
      <c r="C153" s="409"/>
      <c r="D153" s="409"/>
      <c r="E153" s="409"/>
      <c r="F153" s="409"/>
      <c r="G153" s="409"/>
      <c r="H153" s="409"/>
      <c r="I153" s="409"/>
      <c r="J153" s="409"/>
      <c r="K153" s="409"/>
      <c r="L153" s="409"/>
      <c r="M153" s="409"/>
      <c r="N153" s="409"/>
      <c r="O153" s="409"/>
      <c r="P153" s="409"/>
      <c r="Q153" s="409"/>
      <c r="R153" s="409"/>
      <c r="S153" s="409"/>
      <c r="T153" s="409"/>
      <c r="U153" s="409"/>
      <c r="V153" s="409"/>
      <c r="W153" s="409"/>
      <c r="X153" s="415"/>
      <c r="Y153" s="432" t="s">
        <v>27</v>
      </c>
      <c r="Z153" s="405"/>
      <c r="AA153" s="405"/>
      <c r="AB153" s="406"/>
      <c r="AC153" s="142"/>
      <c r="AF153" s="128">
        <v>1</v>
      </c>
    </row>
    <row r="155" spans="1:32" hidden="1" x14ac:dyDescent="0.2"/>
    <row r="156" spans="1:32" hidden="1" x14ac:dyDescent="0.2"/>
    <row r="157" spans="1:32" hidden="1" x14ac:dyDescent="0.2"/>
    <row r="158" spans="1:32" hidden="1" x14ac:dyDescent="0.2"/>
    <row r="159" spans="1:32" hidden="1" x14ac:dyDescent="0.2"/>
    <row r="161" spans="1:32" ht="15" customHeight="1" x14ac:dyDescent="0.2">
      <c r="A161" s="411" t="s">
        <v>117</v>
      </c>
      <c r="B161" s="412"/>
      <c r="C161" s="412"/>
      <c r="D161" s="412"/>
      <c r="E161" s="412"/>
      <c r="F161" s="412"/>
      <c r="G161" s="412"/>
      <c r="H161" s="412"/>
      <c r="I161" s="412"/>
      <c r="J161" s="412"/>
      <c r="K161" s="412"/>
      <c r="L161" s="412"/>
      <c r="M161" s="412"/>
      <c r="N161" s="412"/>
      <c r="O161" s="412"/>
      <c r="P161" s="412"/>
      <c r="Q161" s="412"/>
      <c r="R161" s="412"/>
      <c r="S161" s="412"/>
      <c r="T161" s="412"/>
      <c r="U161" s="412"/>
      <c r="V161" s="412"/>
      <c r="W161" s="412"/>
      <c r="X161" s="412"/>
      <c r="Y161" s="412"/>
      <c r="Z161" s="412"/>
      <c r="AA161" s="412"/>
      <c r="AB161" s="412"/>
      <c r="AC161" s="413"/>
    </row>
    <row r="162" spans="1:32" ht="30" customHeight="1" x14ac:dyDescent="0.2">
      <c r="A162" s="440"/>
      <c r="B162" s="441"/>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2"/>
    </row>
    <row r="163" spans="1:32" ht="14.25" customHeight="1" x14ac:dyDescent="0.2">
      <c r="AC163" s="128"/>
    </row>
    <row r="164" spans="1:32" ht="239.25" customHeight="1" x14ac:dyDescent="0.2">
      <c r="A164" s="498" t="s">
        <v>277</v>
      </c>
      <c r="B164" s="499"/>
      <c r="C164" s="499"/>
      <c r="D164" s="499"/>
      <c r="E164" s="499"/>
      <c r="F164" s="499"/>
      <c r="G164" s="499"/>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500"/>
    </row>
    <row r="167" spans="1:32" ht="15" customHeight="1" x14ac:dyDescent="0.25">
      <c r="A167" s="150" t="s">
        <v>289</v>
      </c>
      <c r="B167" s="150" t="s">
        <v>189</v>
      </c>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c r="AA167" s="150"/>
      <c r="AB167" s="150"/>
      <c r="AC167" s="150"/>
    </row>
    <row r="168" spans="1:32" ht="14.25" customHeight="1" x14ac:dyDescent="0.2">
      <c r="Q168" s="153"/>
    </row>
    <row r="169" spans="1:32" ht="46.5" customHeight="1" x14ac:dyDescent="0.2">
      <c r="A169" s="606" t="s">
        <v>77</v>
      </c>
      <c r="B169" s="606"/>
      <c r="C169" s="606"/>
      <c r="D169" s="606"/>
      <c r="E169" s="606"/>
      <c r="F169" s="606"/>
      <c r="G169" s="606"/>
      <c r="H169" s="606"/>
      <c r="I169" s="606"/>
      <c r="J169" s="606"/>
      <c r="K169" s="606"/>
      <c r="L169" s="606"/>
      <c r="M169" s="606"/>
      <c r="N169" s="606"/>
      <c r="O169" s="606"/>
      <c r="P169" s="606"/>
      <c r="Q169" s="606"/>
      <c r="R169" s="606"/>
      <c r="S169" s="606"/>
      <c r="T169" s="606"/>
      <c r="U169" s="606"/>
      <c r="V169" s="606"/>
      <c r="W169" s="606"/>
      <c r="X169" s="606"/>
      <c r="Y169" s="606"/>
      <c r="Z169" s="606"/>
      <c r="AA169" s="606"/>
      <c r="AB169" s="606"/>
      <c r="AC169" s="606"/>
    </row>
    <row r="170" spans="1:32" ht="31.5" customHeight="1" x14ac:dyDescent="0.2">
      <c r="A170" s="416" t="s">
        <v>139</v>
      </c>
      <c r="B170" s="417"/>
      <c r="C170" s="417"/>
      <c r="D170" s="417"/>
      <c r="E170" s="417"/>
      <c r="F170" s="417"/>
      <c r="G170" s="417"/>
      <c r="H170" s="417"/>
      <c r="I170" s="417"/>
      <c r="J170" s="417"/>
      <c r="K170" s="417"/>
      <c r="L170" s="417"/>
      <c r="M170" s="417"/>
      <c r="N170" s="417"/>
      <c r="O170" s="417"/>
      <c r="P170" s="417"/>
      <c r="Q170" s="417"/>
      <c r="R170" s="417"/>
      <c r="S170" s="417"/>
      <c r="T170" s="417"/>
      <c r="U170" s="417"/>
      <c r="V170" s="417"/>
      <c r="W170" s="417"/>
      <c r="X170" s="418"/>
      <c r="Y170" s="431" t="s">
        <v>12</v>
      </c>
      <c r="Z170" s="431"/>
      <c r="AA170" s="431"/>
      <c r="AB170" s="431"/>
      <c r="AC170" s="142"/>
      <c r="AD170" s="4"/>
      <c r="AE170" s="269" t="str">
        <f>IF(AD170=1,AF170,IF(AD170=2,AF172,""))</f>
        <v/>
      </c>
      <c r="AF170" s="128">
        <v>0</v>
      </c>
    </row>
    <row r="171" spans="1:32" ht="31.5" hidden="1" customHeight="1" x14ac:dyDescent="0.2">
      <c r="A171" s="286"/>
      <c r="B171" s="287"/>
      <c r="C171" s="287"/>
      <c r="D171" s="287"/>
      <c r="E171" s="287"/>
      <c r="F171" s="287"/>
      <c r="G171" s="287"/>
      <c r="H171" s="287"/>
      <c r="I171" s="287"/>
      <c r="J171" s="287"/>
      <c r="K171" s="287"/>
      <c r="L171" s="287"/>
      <c r="M171" s="287"/>
      <c r="N171" s="287"/>
      <c r="O171" s="287"/>
      <c r="P171" s="287"/>
      <c r="Q171" s="287"/>
      <c r="R171" s="287"/>
      <c r="S171" s="287"/>
      <c r="T171" s="287"/>
      <c r="U171" s="287"/>
      <c r="V171" s="287"/>
      <c r="W171" s="287"/>
      <c r="X171" s="288"/>
      <c r="Y171" s="290"/>
      <c r="Z171" s="290"/>
      <c r="AA171" s="290"/>
      <c r="AB171" s="290"/>
      <c r="AC171" s="142"/>
      <c r="AD171" s="293"/>
      <c r="AE171" s="267"/>
    </row>
    <row r="172" spans="1:32" ht="39" customHeight="1" x14ac:dyDescent="0.2">
      <c r="A172" s="416" t="s">
        <v>140</v>
      </c>
      <c r="B172" s="417"/>
      <c r="C172" s="417"/>
      <c r="D172" s="417"/>
      <c r="E172" s="417"/>
      <c r="F172" s="417"/>
      <c r="G172" s="417"/>
      <c r="H172" s="417"/>
      <c r="I172" s="417"/>
      <c r="J172" s="417"/>
      <c r="K172" s="417"/>
      <c r="L172" s="417"/>
      <c r="M172" s="417"/>
      <c r="N172" s="417"/>
      <c r="O172" s="417"/>
      <c r="P172" s="417"/>
      <c r="Q172" s="417"/>
      <c r="R172" s="417"/>
      <c r="S172" s="417"/>
      <c r="T172" s="417"/>
      <c r="U172" s="417"/>
      <c r="V172" s="417"/>
      <c r="W172" s="417"/>
      <c r="X172" s="418"/>
      <c r="Y172" s="431" t="s">
        <v>27</v>
      </c>
      <c r="Z172" s="431"/>
      <c r="AA172" s="431"/>
      <c r="AB172" s="431"/>
      <c r="AC172" s="142"/>
      <c r="AF172" s="128">
        <v>1</v>
      </c>
    </row>
    <row r="175" spans="1:32" ht="15" x14ac:dyDescent="0.2">
      <c r="A175" s="411" t="s">
        <v>117</v>
      </c>
      <c r="B175" s="412"/>
      <c r="C175" s="412"/>
      <c r="D175" s="412"/>
      <c r="E175" s="412"/>
      <c r="F175" s="412"/>
      <c r="G175" s="412"/>
      <c r="H175" s="412"/>
      <c r="I175" s="412"/>
      <c r="J175" s="412"/>
      <c r="K175" s="412"/>
      <c r="L175" s="412"/>
      <c r="M175" s="412"/>
      <c r="N175" s="412"/>
      <c r="O175" s="412"/>
      <c r="P175" s="412"/>
      <c r="Q175" s="412"/>
      <c r="R175" s="412"/>
      <c r="S175" s="412"/>
      <c r="T175" s="412"/>
      <c r="U175" s="412"/>
      <c r="V175" s="412"/>
      <c r="W175" s="412"/>
      <c r="X175" s="412"/>
      <c r="Y175" s="412"/>
      <c r="Z175" s="412"/>
      <c r="AA175" s="412"/>
      <c r="AB175" s="412"/>
      <c r="AC175" s="413"/>
    </row>
    <row r="176" spans="1:32" ht="30" customHeight="1" x14ac:dyDescent="0.2">
      <c r="A176" s="501"/>
      <c r="B176" s="502"/>
      <c r="C176" s="502"/>
      <c r="D176" s="502"/>
      <c r="E176" s="502"/>
      <c r="F176" s="502"/>
      <c r="G176" s="502"/>
      <c r="H176" s="502"/>
      <c r="I176" s="502"/>
      <c r="J176" s="502"/>
      <c r="K176" s="502"/>
      <c r="L176" s="502"/>
      <c r="M176" s="502"/>
      <c r="N176" s="502"/>
      <c r="O176" s="502"/>
      <c r="P176" s="502"/>
      <c r="Q176" s="502"/>
      <c r="R176" s="502"/>
      <c r="S176" s="502"/>
      <c r="T176" s="502"/>
      <c r="U176" s="502"/>
      <c r="V176" s="502"/>
      <c r="W176" s="502"/>
      <c r="X176" s="502"/>
      <c r="Y176" s="502"/>
      <c r="Z176" s="502"/>
      <c r="AA176" s="502"/>
      <c r="AB176" s="502"/>
      <c r="AC176" s="503"/>
    </row>
    <row r="177" spans="1:32" s="272" customFormat="1" ht="14.25" customHeight="1" x14ac:dyDescent="0.2">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59"/>
    </row>
    <row r="178" spans="1:32" ht="188.25" customHeight="1" x14ac:dyDescent="0.2">
      <c r="A178" s="498" t="s">
        <v>28</v>
      </c>
      <c r="B178" s="499"/>
      <c r="C178" s="499"/>
      <c r="D178" s="499"/>
      <c r="E178" s="499"/>
      <c r="F178" s="499"/>
      <c r="G178" s="499"/>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500"/>
    </row>
    <row r="180" spans="1:32" hidden="1" x14ac:dyDescent="0.2"/>
    <row r="181" spans="1:32" hidden="1" x14ac:dyDescent="0.2"/>
    <row r="182" spans="1:32" hidden="1" x14ac:dyDescent="0.2"/>
    <row r="183" spans="1:32" hidden="1" x14ac:dyDescent="0.2"/>
    <row r="184" spans="1:32" hidden="1" x14ac:dyDescent="0.2"/>
    <row r="186" spans="1:32" ht="15" x14ac:dyDescent="0.25">
      <c r="A186" s="150" t="s">
        <v>288</v>
      </c>
      <c r="B186" s="150" t="s">
        <v>190</v>
      </c>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0"/>
    </row>
    <row r="188" spans="1:32" ht="30.75" customHeight="1" x14ac:dyDescent="0.2">
      <c r="A188" s="428" t="s">
        <v>114</v>
      </c>
      <c r="B188" s="428"/>
      <c r="C188" s="428"/>
      <c r="D188" s="428"/>
      <c r="E188" s="428"/>
      <c r="F188" s="428"/>
      <c r="G188" s="428"/>
      <c r="H188" s="428"/>
      <c r="I188" s="428"/>
      <c r="J188" s="428"/>
      <c r="K188" s="428"/>
      <c r="L188" s="428"/>
      <c r="M188" s="428"/>
      <c r="N188" s="428"/>
      <c r="O188" s="428"/>
      <c r="P188" s="428"/>
      <c r="Q188" s="428"/>
      <c r="R188" s="428"/>
      <c r="S188" s="428"/>
      <c r="T188" s="428"/>
      <c r="U188" s="428"/>
      <c r="V188" s="428"/>
      <c r="W188" s="428"/>
      <c r="X188" s="428"/>
      <c r="Y188" s="428"/>
      <c r="Z188" s="428"/>
      <c r="AA188" s="428"/>
      <c r="AB188" s="428"/>
      <c r="AC188" s="428"/>
    </row>
    <row r="189" spans="1:32" ht="16.5" customHeight="1" x14ac:dyDescent="0.2">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row>
    <row r="190" spans="1:32" ht="33.75" customHeight="1" x14ac:dyDescent="0.2">
      <c r="A190" s="522" t="s">
        <v>113</v>
      </c>
      <c r="B190" s="522"/>
      <c r="C190" s="522"/>
      <c r="D190" s="522"/>
      <c r="E190" s="522"/>
      <c r="F190" s="522"/>
      <c r="G190" s="522"/>
      <c r="H190" s="522"/>
      <c r="I190" s="522"/>
      <c r="J190" s="522"/>
      <c r="K190" s="522"/>
      <c r="L190" s="522"/>
      <c r="M190" s="522"/>
      <c r="N190" s="522"/>
      <c r="O190" s="522"/>
      <c r="P190" s="522"/>
      <c r="Q190" s="522"/>
      <c r="R190" s="522"/>
      <c r="S190" s="522"/>
      <c r="T190" s="522"/>
      <c r="U190" s="522"/>
      <c r="V190" s="522"/>
      <c r="W190" s="522"/>
      <c r="X190" s="522"/>
      <c r="Y190" s="522"/>
      <c r="Z190" s="522"/>
      <c r="AA190" s="522"/>
      <c r="AB190" s="522"/>
      <c r="AC190" s="155"/>
    </row>
    <row r="191" spans="1:32" ht="45" customHeight="1" x14ac:dyDescent="0.2">
      <c r="A191" s="401" t="s">
        <v>265</v>
      </c>
      <c r="B191" s="402"/>
      <c r="C191" s="402"/>
      <c r="D191" s="402"/>
      <c r="E191" s="402"/>
      <c r="F191" s="402"/>
      <c r="G191" s="402"/>
      <c r="H191" s="402"/>
      <c r="I191" s="402"/>
      <c r="J191" s="402"/>
      <c r="K191" s="402"/>
      <c r="L191" s="402"/>
      <c r="M191" s="402"/>
      <c r="N191" s="402"/>
      <c r="O191" s="402"/>
      <c r="P191" s="402"/>
      <c r="Q191" s="402"/>
      <c r="R191" s="402"/>
      <c r="S191" s="402"/>
      <c r="T191" s="402"/>
      <c r="U191" s="402"/>
      <c r="V191" s="402"/>
      <c r="W191" s="402"/>
      <c r="X191" s="403"/>
      <c r="Y191" s="526" t="s">
        <v>12</v>
      </c>
      <c r="Z191" s="527"/>
      <c r="AA191" s="527"/>
      <c r="AB191" s="528"/>
      <c r="AC191" s="156"/>
      <c r="AD191" s="4"/>
      <c r="AE191" s="269" t="str">
        <f>IF(AD191=1,AF191,IF(AD191=2,AF192,""))</f>
        <v/>
      </c>
      <c r="AF191" s="128">
        <v>0</v>
      </c>
    </row>
    <row r="192" spans="1:32" ht="32.25" customHeight="1" x14ac:dyDescent="0.2">
      <c r="A192" s="573" t="s">
        <v>161</v>
      </c>
      <c r="B192" s="574"/>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5"/>
      <c r="Y192" s="578" t="s">
        <v>14</v>
      </c>
      <c r="Z192" s="579"/>
      <c r="AA192" s="579"/>
      <c r="AB192" s="580"/>
      <c r="AC192" s="142"/>
      <c r="AF192" s="128">
        <v>0.5</v>
      </c>
    </row>
    <row r="193" spans="1:32" ht="33" customHeight="1" x14ac:dyDescent="0.2">
      <c r="A193" s="157" t="s">
        <v>111</v>
      </c>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9"/>
      <c r="Z193" s="159"/>
      <c r="AA193" s="159"/>
      <c r="AB193" s="159"/>
      <c r="AC193" s="134"/>
    </row>
    <row r="194" spans="1:32" ht="36" customHeight="1" x14ac:dyDescent="0.2">
      <c r="A194" s="581" t="s">
        <v>112</v>
      </c>
      <c r="B194" s="581"/>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134"/>
    </row>
    <row r="195" spans="1:32" ht="47.25" customHeight="1" x14ac:dyDescent="0.2">
      <c r="A195" s="410" t="s">
        <v>141</v>
      </c>
      <c r="B195" s="410"/>
      <c r="C195" s="410"/>
      <c r="D195" s="410"/>
      <c r="E195" s="410"/>
      <c r="F195" s="410"/>
      <c r="G195" s="410"/>
      <c r="H195" s="410"/>
      <c r="I195" s="410"/>
      <c r="J195" s="410"/>
      <c r="K195" s="410"/>
      <c r="L195" s="410"/>
      <c r="M195" s="410"/>
      <c r="N195" s="410"/>
      <c r="O195" s="410"/>
      <c r="P195" s="410"/>
      <c r="Q195" s="410"/>
      <c r="R195" s="410"/>
      <c r="S195" s="410"/>
      <c r="T195" s="410"/>
      <c r="U195" s="410"/>
      <c r="V195" s="410"/>
      <c r="W195" s="410"/>
      <c r="X195" s="410"/>
      <c r="Y195" s="407" t="s">
        <v>12</v>
      </c>
      <c r="Z195" s="407"/>
      <c r="AA195" s="407"/>
      <c r="AB195" s="407"/>
      <c r="AC195" s="142"/>
      <c r="AE195" s="269" t="str">
        <f>IF(AD191=3,AF191,IF(AD191=4,AF192,""))</f>
        <v/>
      </c>
    </row>
    <row r="196" spans="1:32" ht="33.75" customHeight="1" x14ac:dyDescent="0.2">
      <c r="A196" s="410" t="s">
        <v>162</v>
      </c>
      <c r="B196" s="410"/>
      <c r="C196" s="410"/>
      <c r="D196" s="410"/>
      <c r="E196" s="410"/>
      <c r="F196" s="410"/>
      <c r="G196" s="410"/>
      <c r="H196" s="410"/>
      <c r="I196" s="410"/>
      <c r="J196" s="410"/>
      <c r="K196" s="410"/>
      <c r="L196" s="410"/>
      <c r="M196" s="410"/>
      <c r="N196" s="410"/>
      <c r="O196" s="410"/>
      <c r="P196" s="410"/>
      <c r="Q196" s="410"/>
      <c r="R196" s="410"/>
      <c r="S196" s="410"/>
      <c r="T196" s="410"/>
      <c r="U196" s="410"/>
      <c r="V196" s="410"/>
      <c r="W196" s="410"/>
      <c r="X196" s="410"/>
      <c r="Y196" s="407" t="s">
        <v>14</v>
      </c>
      <c r="Z196" s="407"/>
      <c r="AA196" s="407"/>
      <c r="AB196" s="407"/>
      <c r="AC196" s="142"/>
    </row>
    <row r="198" spans="1:32" ht="15" customHeight="1" x14ac:dyDescent="0.2">
      <c r="A198" s="411" t="s">
        <v>117</v>
      </c>
      <c r="B198" s="412"/>
      <c r="C198" s="412"/>
      <c r="D198" s="412"/>
      <c r="E198" s="412"/>
      <c r="F198" s="412"/>
      <c r="G198" s="412"/>
      <c r="H198" s="412"/>
      <c r="I198" s="412"/>
      <c r="J198" s="412"/>
      <c r="K198" s="412"/>
      <c r="L198" s="412"/>
      <c r="M198" s="412"/>
      <c r="N198" s="412"/>
      <c r="O198" s="412"/>
      <c r="P198" s="412"/>
      <c r="Q198" s="412"/>
      <c r="R198" s="412"/>
      <c r="S198" s="412"/>
      <c r="T198" s="412"/>
      <c r="U198" s="412"/>
      <c r="V198" s="412"/>
      <c r="W198" s="412"/>
      <c r="X198" s="412"/>
      <c r="Y198" s="412"/>
      <c r="Z198" s="412"/>
      <c r="AA198" s="412"/>
      <c r="AB198" s="412"/>
      <c r="AC198" s="413"/>
    </row>
    <row r="199" spans="1:32" ht="30" customHeight="1" x14ac:dyDescent="0.2">
      <c r="A199" s="440"/>
      <c r="B199" s="441"/>
      <c r="C199" s="441"/>
      <c r="D199" s="441"/>
      <c r="E199" s="441"/>
      <c r="F199" s="441"/>
      <c r="G199" s="441"/>
      <c r="H199" s="441"/>
      <c r="I199" s="441"/>
      <c r="J199" s="441"/>
      <c r="K199" s="441"/>
      <c r="L199" s="441"/>
      <c r="M199" s="441"/>
      <c r="N199" s="441"/>
      <c r="O199" s="441"/>
      <c r="P199" s="441"/>
      <c r="Q199" s="441"/>
      <c r="R199" s="441"/>
      <c r="S199" s="441"/>
      <c r="T199" s="441"/>
      <c r="U199" s="441"/>
      <c r="V199" s="441"/>
      <c r="W199" s="441"/>
      <c r="X199" s="441"/>
      <c r="Y199" s="441"/>
      <c r="Z199" s="441"/>
      <c r="AA199" s="441"/>
      <c r="AB199" s="441"/>
      <c r="AC199" s="442"/>
    </row>
    <row r="202" spans="1:32" ht="15" customHeight="1" x14ac:dyDescent="0.25">
      <c r="A202" s="458" t="s">
        <v>78</v>
      </c>
      <c r="B202" s="458"/>
      <c r="C202" s="458"/>
      <c r="D202" s="458"/>
      <c r="E202" s="458"/>
      <c r="F202" s="458"/>
      <c r="G202" s="458"/>
      <c r="H202" s="458"/>
      <c r="I202" s="458"/>
      <c r="J202" s="458"/>
      <c r="K202" s="458"/>
      <c r="L202" s="458"/>
      <c r="M202" s="458"/>
      <c r="N202" s="458"/>
      <c r="O202" s="458"/>
      <c r="P202" s="458"/>
      <c r="Q202" s="458"/>
      <c r="R202" s="458"/>
      <c r="S202" s="458"/>
      <c r="T202" s="458"/>
      <c r="U202" s="458"/>
      <c r="V202" s="458"/>
      <c r="W202" s="458"/>
      <c r="X202" s="458"/>
      <c r="Y202" s="458"/>
      <c r="Z202" s="458"/>
      <c r="AA202" s="458"/>
      <c r="AB202" s="458"/>
      <c r="AC202" s="458"/>
    </row>
    <row r="203" spans="1:32" ht="33" customHeight="1" x14ac:dyDescent="0.2">
      <c r="A203" s="408" t="s">
        <v>142</v>
      </c>
      <c r="B203" s="409"/>
      <c r="C203" s="409"/>
      <c r="D203" s="409"/>
      <c r="E203" s="409"/>
      <c r="F203" s="409"/>
      <c r="G203" s="409"/>
      <c r="H203" s="409"/>
      <c r="I203" s="409"/>
      <c r="J203" s="409"/>
      <c r="K203" s="409"/>
      <c r="L203" s="409"/>
      <c r="M203" s="409"/>
      <c r="N203" s="409"/>
      <c r="O203" s="409"/>
      <c r="P203" s="409"/>
      <c r="Q203" s="409"/>
      <c r="R203" s="409"/>
      <c r="S203" s="409"/>
      <c r="T203" s="409"/>
      <c r="U203" s="409"/>
      <c r="V203" s="409"/>
      <c r="W203" s="409"/>
      <c r="X203" s="409"/>
      <c r="Y203" s="404" t="s">
        <v>11</v>
      </c>
      <c r="Z203" s="405"/>
      <c r="AA203" s="405"/>
      <c r="AB203" s="406"/>
      <c r="AC203" s="142"/>
      <c r="AD203" s="4"/>
      <c r="AE203" s="269" t="str">
        <f>IF(AD203=1,AF203,IF(AD203=2,AF204,IF(AD203=3,AF205,IF(AD203=4,AF206,""))))</f>
        <v/>
      </c>
      <c r="AF203" s="128">
        <v>-0.5</v>
      </c>
    </row>
    <row r="204" spans="1:32" ht="20.25" customHeight="1" x14ac:dyDescent="0.2">
      <c r="A204" s="408" t="s">
        <v>143</v>
      </c>
      <c r="B204" s="409"/>
      <c r="C204" s="409"/>
      <c r="D204" s="409"/>
      <c r="E204" s="409"/>
      <c r="F204" s="409"/>
      <c r="G204" s="409"/>
      <c r="H204" s="409"/>
      <c r="I204" s="409"/>
      <c r="J204" s="409"/>
      <c r="K204" s="409"/>
      <c r="L204" s="409"/>
      <c r="M204" s="409"/>
      <c r="N204" s="409"/>
      <c r="O204" s="409"/>
      <c r="P204" s="409"/>
      <c r="Q204" s="409"/>
      <c r="R204" s="409"/>
      <c r="S204" s="409"/>
      <c r="T204" s="409"/>
      <c r="U204" s="409"/>
      <c r="V204" s="409"/>
      <c r="W204" s="409"/>
      <c r="X204" s="409"/>
      <c r="Y204" s="404" t="s">
        <v>12</v>
      </c>
      <c r="Z204" s="405"/>
      <c r="AA204" s="405"/>
      <c r="AB204" s="406"/>
      <c r="AC204" s="142"/>
      <c r="AF204" s="128">
        <v>0</v>
      </c>
    </row>
    <row r="205" spans="1:32" ht="32.25" customHeight="1" x14ac:dyDescent="0.2">
      <c r="A205" s="408" t="s">
        <v>144</v>
      </c>
      <c r="B205" s="409"/>
      <c r="C205" s="409"/>
      <c r="D205" s="409"/>
      <c r="E205" s="409"/>
      <c r="F205" s="409"/>
      <c r="G205" s="409"/>
      <c r="H205" s="409"/>
      <c r="I205" s="409"/>
      <c r="J205" s="409"/>
      <c r="K205" s="409"/>
      <c r="L205" s="409"/>
      <c r="M205" s="409"/>
      <c r="N205" s="409"/>
      <c r="O205" s="409"/>
      <c r="P205" s="409"/>
      <c r="Q205" s="409"/>
      <c r="R205" s="409"/>
      <c r="S205" s="409"/>
      <c r="T205" s="409"/>
      <c r="U205" s="409"/>
      <c r="V205" s="409"/>
      <c r="W205" s="409"/>
      <c r="X205" s="409"/>
      <c r="Y205" s="404" t="s">
        <v>13</v>
      </c>
      <c r="Z205" s="405"/>
      <c r="AA205" s="405"/>
      <c r="AB205" s="406"/>
      <c r="AC205" s="142"/>
      <c r="AF205" s="128">
        <v>0.25</v>
      </c>
    </row>
    <row r="206" spans="1:32" ht="20.25" customHeight="1" x14ac:dyDescent="0.2">
      <c r="A206" s="408" t="s">
        <v>145</v>
      </c>
      <c r="B206" s="409"/>
      <c r="C206" s="409"/>
      <c r="D206" s="409"/>
      <c r="E206" s="409"/>
      <c r="F206" s="409"/>
      <c r="G206" s="409"/>
      <c r="H206" s="409"/>
      <c r="I206" s="409"/>
      <c r="J206" s="409"/>
      <c r="K206" s="409"/>
      <c r="L206" s="409"/>
      <c r="M206" s="409"/>
      <c r="N206" s="409"/>
      <c r="O206" s="409"/>
      <c r="P206" s="409"/>
      <c r="Q206" s="409"/>
      <c r="R206" s="409"/>
      <c r="S206" s="409"/>
      <c r="T206" s="409"/>
      <c r="U206" s="409"/>
      <c r="V206" s="409"/>
      <c r="W206" s="409"/>
      <c r="X206" s="409"/>
      <c r="Y206" s="404" t="s">
        <v>14</v>
      </c>
      <c r="Z206" s="405"/>
      <c r="AA206" s="405"/>
      <c r="AB206" s="406"/>
      <c r="AC206" s="142"/>
      <c r="AF206" s="128">
        <v>0.5</v>
      </c>
    </row>
    <row r="209" spans="1:30" ht="15" customHeight="1" x14ac:dyDescent="0.2">
      <c r="A209" s="411" t="s">
        <v>117</v>
      </c>
      <c r="B209" s="412"/>
      <c r="C209" s="412"/>
      <c r="D209" s="412"/>
      <c r="E209" s="412"/>
      <c r="F209" s="412"/>
      <c r="G209" s="412"/>
      <c r="H209" s="412"/>
      <c r="I209" s="412"/>
      <c r="J209" s="412"/>
      <c r="K209" s="412"/>
      <c r="L209" s="412"/>
      <c r="M209" s="412"/>
      <c r="N209" s="412"/>
      <c r="O209" s="412"/>
      <c r="P209" s="412"/>
      <c r="Q209" s="412"/>
      <c r="R209" s="412"/>
      <c r="S209" s="412"/>
      <c r="T209" s="412"/>
      <c r="U209" s="412"/>
      <c r="V209" s="412"/>
      <c r="W209" s="412"/>
      <c r="X209" s="412"/>
      <c r="Y209" s="412"/>
      <c r="Z209" s="412"/>
      <c r="AA209" s="412"/>
      <c r="AB209" s="412"/>
      <c r="AC209" s="413"/>
    </row>
    <row r="210" spans="1:30" ht="30" customHeight="1" x14ac:dyDescent="0.2">
      <c r="A210" s="440"/>
      <c r="B210" s="441"/>
      <c r="C210" s="441"/>
      <c r="D210" s="441"/>
      <c r="E210" s="441"/>
      <c r="F210" s="441"/>
      <c r="G210" s="441"/>
      <c r="H210" s="441"/>
      <c r="I210" s="441"/>
      <c r="J210" s="441"/>
      <c r="K210" s="441"/>
      <c r="L210" s="441"/>
      <c r="M210" s="441"/>
      <c r="N210" s="441"/>
      <c r="O210" s="441"/>
      <c r="P210" s="441"/>
      <c r="Q210" s="441"/>
      <c r="R210" s="441"/>
      <c r="S210" s="441"/>
      <c r="T210" s="441"/>
      <c r="U210" s="441"/>
      <c r="V210" s="441"/>
      <c r="W210" s="441"/>
      <c r="X210" s="441"/>
      <c r="Y210" s="441"/>
      <c r="Z210" s="441"/>
      <c r="AA210" s="441"/>
      <c r="AB210" s="441"/>
      <c r="AC210" s="442"/>
    </row>
    <row r="211" spans="1:30" x14ac:dyDescent="0.2">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row>
    <row r="212" spans="1:30" hidden="1" x14ac:dyDescent="0.2">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row>
    <row r="213" spans="1:30" hidden="1" x14ac:dyDescent="0.2">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row>
    <row r="214" spans="1:30" hidden="1" x14ac:dyDescent="0.2">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row>
    <row r="215" spans="1:30" hidden="1" x14ac:dyDescent="0.2">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row>
    <row r="216" spans="1:30" hidden="1" x14ac:dyDescent="0.2">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row>
    <row r="217" spans="1:30" x14ac:dyDescent="0.2">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row>
    <row r="218" spans="1:30" s="274" customFormat="1" ht="267" customHeight="1" x14ac:dyDescent="0.2">
      <c r="A218" s="401" t="s">
        <v>366</v>
      </c>
      <c r="B218" s="402"/>
      <c r="C218" s="402"/>
      <c r="D218" s="402"/>
      <c r="E218" s="402"/>
      <c r="F218" s="402"/>
      <c r="G218" s="402"/>
      <c r="H218" s="402"/>
      <c r="I218" s="402"/>
      <c r="J218" s="402"/>
      <c r="K218" s="402"/>
      <c r="L218" s="402"/>
      <c r="M218" s="402"/>
      <c r="N218" s="402"/>
      <c r="O218" s="402"/>
      <c r="P218" s="402"/>
      <c r="Q218" s="402"/>
      <c r="R218" s="402"/>
      <c r="S218" s="402"/>
      <c r="T218" s="402"/>
      <c r="U218" s="402"/>
      <c r="V218" s="402"/>
      <c r="W218" s="402"/>
      <c r="X218" s="402"/>
      <c r="Y218" s="402"/>
      <c r="Z218" s="402"/>
      <c r="AA218" s="402"/>
      <c r="AB218" s="402"/>
      <c r="AC218" s="403"/>
      <c r="AD218" s="273"/>
    </row>
    <row r="221" spans="1:30" ht="15" x14ac:dyDescent="0.25">
      <c r="A221" s="160" t="s">
        <v>287</v>
      </c>
      <c r="B221" s="150" t="s">
        <v>193</v>
      </c>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row>
    <row r="222" spans="1:30" ht="15" x14ac:dyDescent="0.25">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row>
    <row r="223" spans="1:30" ht="30.75" customHeight="1" x14ac:dyDescent="0.25">
      <c r="A223" s="414" t="s">
        <v>79</v>
      </c>
      <c r="B223" s="414"/>
      <c r="C223" s="414"/>
      <c r="D223" s="414"/>
      <c r="E223" s="414"/>
      <c r="F223" s="414"/>
      <c r="G223" s="414"/>
      <c r="H223" s="414"/>
      <c r="I223" s="414"/>
      <c r="J223" s="414"/>
      <c r="K223" s="414"/>
      <c r="L223" s="414"/>
      <c r="M223" s="414"/>
      <c r="N223" s="414"/>
      <c r="O223" s="414"/>
      <c r="P223" s="414"/>
      <c r="Q223" s="414"/>
      <c r="R223" s="414"/>
      <c r="S223" s="414"/>
      <c r="T223" s="414"/>
      <c r="U223" s="414"/>
      <c r="V223" s="414"/>
      <c r="W223" s="414"/>
      <c r="X223" s="414"/>
      <c r="Y223" s="414"/>
      <c r="Z223" s="414"/>
      <c r="AA223" s="414"/>
      <c r="AB223" s="414"/>
      <c r="AC223" s="414"/>
    </row>
    <row r="224" spans="1:30" ht="13.5" customHeight="1" x14ac:dyDescent="0.25">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row>
    <row r="225" spans="1:32" ht="21" customHeight="1" x14ac:dyDescent="0.2">
      <c r="A225" s="408" t="s">
        <v>119</v>
      </c>
      <c r="B225" s="409"/>
      <c r="C225" s="409"/>
      <c r="D225" s="409"/>
      <c r="E225" s="409"/>
      <c r="F225" s="409"/>
      <c r="G225" s="409"/>
      <c r="H225" s="409"/>
      <c r="I225" s="409"/>
      <c r="J225" s="409"/>
      <c r="K225" s="409"/>
      <c r="L225" s="409"/>
      <c r="M225" s="409"/>
      <c r="N225" s="409"/>
      <c r="O225" s="409"/>
      <c r="P225" s="409"/>
      <c r="Q225" s="409"/>
      <c r="R225" s="409"/>
      <c r="S225" s="409"/>
      <c r="T225" s="409"/>
      <c r="U225" s="409"/>
      <c r="V225" s="409"/>
      <c r="W225" s="409"/>
      <c r="X225" s="415"/>
      <c r="Y225" s="404" t="s">
        <v>12</v>
      </c>
      <c r="Z225" s="405"/>
      <c r="AA225" s="405"/>
      <c r="AB225" s="406"/>
      <c r="AC225" s="142"/>
      <c r="AD225" s="4"/>
      <c r="AE225" s="269" t="str">
        <f>IF(AD225=1,AF225,IF(AD225=2,AF226,""))</f>
        <v/>
      </c>
      <c r="AF225" s="128">
        <v>0</v>
      </c>
    </row>
    <row r="226" spans="1:32" ht="32.25" customHeight="1" x14ac:dyDescent="0.2">
      <c r="A226" s="408" t="s">
        <v>120</v>
      </c>
      <c r="B226" s="409"/>
      <c r="C226" s="409"/>
      <c r="D226" s="409"/>
      <c r="E226" s="409"/>
      <c r="F226" s="409"/>
      <c r="G226" s="409"/>
      <c r="H226" s="409"/>
      <c r="I226" s="409"/>
      <c r="J226" s="409"/>
      <c r="K226" s="409"/>
      <c r="L226" s="409"/>
      <c r="M226" s="409"/>
      <c r="N226" s="409"/>
      <c r="O226" s="409"/>
      <c r="P226" s="409"/>
      <c r="Q226" s="409"/>
      <c r="R226" s="409"/>
      <c r="S226" s="409"/>
      <c r="T226" s="409"/>
      <c r="U226" s="409"/>
      <c r="V226" s="409"/>
      <c r="W226" s="409"/>
      <c r="X226" s="415"/>
      <c r="Y226" s="404" t="s">
        <v>14</v>
      </c>
      <c r="Z226" s="405"/>
      <c r="AA226" s="405"/>
      <c r="AB226" s="406"/>
      <c r="AC226" s="142"/>
      <c r="AF226" s="128">
        <v>0.5</v>
      </c>
    </row>
    <row r="228" spans="1:32" ht="15" customHeight="1" x14ac:dyDescent="0.2">
      <c r="A228" s="411" t="s">
        <v>117</v>
      </c>
      <c r="B228" s="412"/>
      <c r="C228" s="412"/>
      <c r="D228" s="412"/>
      <c r="E228" s="412"/>
      <c r="F228" s="412"/>
      <c r="G228" s="412"/>
      <c r="H228" s="412"/>
      <c r="I228" s="412"/>
      <c r="J228" s="412"/>
      <c r="K228" s="412"/>
      <c r="L228" s="412"/>
      <c r="M228" s="412"/>
      <c r="N228" s="412"/>
      <c r="O228" s="412"/>
      <c r="P228" s="412"/>
      <c r="Q228" s="412"/>
      <c r="R228" s="412"/>
      <c r="S228" s="412"/>
      <c r="T228" s="412"/>
      <c r="U228" s="412"/>
      <c r="V228" s="412"/>
      <c r="W228" s="412"/>
      <c r="X228" s="412"/>
      <c r="Y228" s="412"/>
      <c r="Z228" s="412"/>
      <c r="AA228" s="412"/>
      <c r="AB228" s="412"/>
      <c r="AC228" s="413"/>
    </row>
    <row r="229" spans="1:32" ht="30" customHeight="1" x14ac:dyDescent="0.2">
      <c r="A229" s="440"/>
      <c r="B229" s="441"/>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2"/>
    </row>
    <row r="232" spans="1:32" ht="19.5" customHeight="1" x14ac:dyDescent="0.25">
      <c r="A232" s="414" t="s">
        <v>80</v>
      </c>
      <c r="B232" s="414"/>
      <c r="C232" s="414"/>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14"/>
    </row>
    <row r="233" spans="1:32" ht="17.25" customHeight="1" x14ac:dyDescent="0.25">
      <c r="A233" s="504" t="s">
        <v>30</v>
      </c>
      <c r="B233" s="504"/>
      <c r="C233" s="504"/>
      <c r="D233" s="504"/>
      <c r="E233" s="504"/>
      <c r="F233" s="504"/>
      <c r="G233" s="504"/>
      <c r="H233" s="504"/>
      <c r="I233" s="504"/>
      <c r="J233" s="504"/>
      <c r="K233" s="504"/>
      <c r="L233" s="504"/>
      <c r="M233" s="504"/>
      <c r="N233" s="504"/>
      <c r="O233" s="504"/>
      <c r="P233" s="504"/>
      <c r="Q233" s="504"/>
      <c r="R233" s="161"/>
      <c r="S233" s="161"/>
      <c r="T233" s="161"/>
      <c r="U233" s="161"/>
      <c r="V233" s="161"/>
      <c r="W233" s="161"/>
      <c r="X233" s="161"/>
      <c r="Y233" s="161"/>
      <c r="Z233" s="161"/>
      <c r="AA233" s="161"/>
      <c r="AB233" s="161"/>
      <c r="AC233" s="161"/>
    </row>
    <row r="234" spans="1:32" ht="15" x14ac:dyDescent="0.25">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row>
    <row r="235" spans="1:32" ht="18" customHeight="1" x14ac:dyDescent="0.2">
      <c r="A235" s="408" t="s">
        <v>146</v>
      </c>
      <c r="B235" s="409"/>
      <c r="C235" s="409"/>
      <c r="D235" s="409"/>
      <c r="E235" s="409"/>
      <c r="F235" s="409"/>
      <c r="G235" s="409"/>
      <c r="H235" s="409"/>
      <c r="I235" s="409"/>
      <c r="J235" s="409"/>
      <c r="K235" s="409"/>
      <c r="L235" s="409"/>
      <c r="M235" s="409"/>
      <c r="N235" s="409"/>
      <c r="O235" s="409"/>
      <c r="P235" s="409"/>
      <c r="Q235" s="409"/>
      <c r="R235" s="409"/>
      <c r="S235" s="409"/>
      <c r="T235" s="409"/>
      <c r="U235" s="409"/>
      <c r="V235" s="409"/>
      <c r="W235" s="409"/>
      <c r="X235" s="415"/>
      <c r="Y235" s="431" t="s">
        <v>32</v>
      </c>
      <c r="Z235" s="431"/>
      <c r="AA235" s="431"/>
      <c r="AB235" s="431"/>
      <c r="AC235" s="142"/>
      <c r="AD235" s="4"/>
      <c r="AE235" s="269" t="str">
        <f>IF(AD235=1,AF235,IF(AD235=2,AF236,IF(AD235=3,AF237,IF(AD235=4,AF238,""))))</f>
        <v/>
      </c>
      <c r="AF235" s="128">
        <v>-0.25</v>
      </c>
    </row>
    <row r="236" spans="1:32" ht="18" customHeight="1" x14ac:dyDescent="0.2">
      <c r="A236" s="408" t="s">
        <v>147</v>
      </c>
      <c r="B236" s="409"/>
      <c r="C236" s="409"/>
      <c r="D236" s="409"/>
      <c r="E236" s="409"/>
      <c r="F236" s="409"/>
      <c r="G236" s="409"/>
      <c r="H236" s="409"/>
      <c r="I236" s="409"/>
      <c r="J236" s="409"/>
      <c r="K236" s="409"/>
      <c r="L236" s="409"/>
      <c r="M236" s="409"/>
      <c r="N236" s="409"/>
      <c r="O236" s="409"/>
      <c r="P236" s="409"/>
      <c r="Q236" s="409"/>
      <c r="R236" s="409"/>
      <c r="S236" s="409"/>
      <c r="T236" s="409"/>
      <c r="U236" s="409"/>
      <c r="V236" s="409"/>
      <c r="W236" s="409"/>
      <c r="X236" s="415"/>
      <c r="Y236" s="431" t="s">
        <v>12</v>
      </c>
      <c r="Z236" s="431"/>
      <c r="AA236" s="431"/>
      <c r="AB236" s="431"/>
      <c r="AC236" s="142"/>
      <c r="AF236" s="128">
        <v>0</v>
      </c>
    </row>
    <row r="237" spans="1:32" ht="32.25" customHeight="1" x14ac:dyDescent="0.2">
      <c r="A237" s="408" t="s">
        <v>148</v>
      </c>
      <c r="B237" s="409"/>
      <c r="C237" s="409"/>
      <c r="D237" s="409"/>
      <c r="E237" s="409"/>
      <c r="F237" s="409"/>
      <c r="G237" s="409"/>
      <c r="H237" s="409"/>
      <c r="I237" s="409"/>
      <c r="J237" s="409"/>
      <c r="K237" s="409"/>
      <c r="L237" s="409"/>
      <c r="M237" s="409"/>
      <c r="N237" s="409"/>
      <c r="O237" s="409"/>
      <c r="P237" s="409"/>
      <c r="Q237" s="409"/>
      <c r="R237" s="409"/>
      <c r="S237" s="409"/>
      <c r="T237" s="409"/>
      <c r="U237" s="409"/>
      <c r="V237" s="409"/>
      <c r="W237" s="409"/>
      <c r="X237" s="415"/>
      <c r="Y237" s="431" t="s">
        <v>33</v>
      </c>
      <c r="Z237" s="431"/>
      <c r="AA237" s="431"/>
      <c r="AB237" s="431"/>
      <c r="AC237" s="142"/>
      <c r="AF237" s="128">
        <v>0.125</v>
      </c>
    </row>
    <row r="238" spans="1:32" ht="18" customHeight="1" x14ac:dyDescent="0.2">
      <c r="A238" s="408" t="s">
        <v>149</v>
      </c>
      <c r="B238" s="409"/>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15"/>
      <c r="Y238" s="431" t="s">
        <v>13</v>
      </c>
      <c r="Z238" s="431"/>
      <c r="AA238" s="431"/>
      <c r="AB238" s="431"/>
      <c r="AC238" s="142"/>
      <c r="AF238" s="128">
        <v>0.25</v>
      </c>
    </row>
    <row r="240" spans="1:32" ht="15" customHeight="1" x14ac:dyDescent="0.2">
      <c r="A240" s="411" t="s">
        <v>117</v>
      </c>
      <c r="B240" s="412"/>
      <c r="C240" s="412"/>
      <c r="D240" s="412"/>
      <c r="E240" s="412"/>
      <c r="F240" s="412"/>
      <c r="G240" s="412"/>
      <c r="H240" s="412"/>
      <c r="I240" s="412"/>
      <c r="J240" s="412"/>
      <c r="K240" s="412"/>
      <c r="L240" s="412"/>
      <c r="M240" s="412"/>
      <c r="N240" s="412"/>
      <c r="O240" s="412"/>
      <c r="P240" s="412"/>
      <c r="Q240" s="412"/>
      <c r="R240" s="412"/>
      <c r="S240" s="412"/>
      <c r="T240" s="412"/>
      <c r="U240" s="412"/>
      <c r="V240" s="412"/>
      <c r="W240" s="412"/>
      <c r="X240" s="412"/>
      <c r="Y240" s="412"/>
      <c r="Z240" s="412"/>
      <c r="AA240" s="412"/>
      <c r="AB240" s="412"/>
      <c r="AC240" s="413"/>
    </row>
    <row r="241" spans="1:32" ht="30" customHeight="1" x14ac:dyDescent="0.2">
      <c r="A241" s="440"/>
      <c r="B241" s="441"/>
      <c r="C241" s="441"/>
      <c r="D241" s="441"/>
      <c r="E241" s="441"/>
      <c r="F241" s="441"/>
      <c r="G241" s="441"/>
      <c r="H241" s="441"/>
      <c r="I241" s="441"/>
      <c r="J241" s="441"/>
      <c r="K241" s="441"/>
      <c r="L241" s="441"/>
      <c r="M241" s="441"/>
      <c r="N241" s="441"/>
      <c r="O241" s="441"/>
      <c r="P241" s="441"/>
      <c r="Q241" s="441"/>
      <c r="R241" s="441"/>
      <c r="S241" s="441"/>
      <c r="T241" s="441"/>
      <c r="U241" s="441"/>
      <c r="V241" s="441"/>
      <c r="W241" s="441"/>
      <c r="X241" s="441"/>
      <c r="Y241" s="441"/>
      <c r="Z241" s="441"/>
      <c r="AA241" s="441"/>
      <c r="AB241" s="441"/>
      <c r="AC241" s="442"/>
    </row>
    <row r="243" spans="1:32" hidden="1" x14ac:dyDescent="0.2"/>
    <row r="244" spans="1:32" hidden="1" x14ac:dyDescent="0.2"/>
    <row r="245" spans="1:32" hidden="1" x14ac:dyDescent="0.2"/>
    <row r="246" spans="1:32" hidden="1" x14ac:dyDescent="0.2"/>
    <row r="247" spans="1:32" hidden="1" x14ac:dyDescent="0.2"/>
    <row r="249" spans="1:32" ht="15" customHeight="1" x14ac:dyDescent="0.25">
      <c r="A249" s="504" t="s">
        <v>31</v>
      </c>
      <c r="B249" s="504"/>
      <c r="C249" s="504"/>
      <c r="D249" s="504"/>
      <c r="E249" s="504"/>
      <c r="F249" s="504"/>
      <c r="G249" s="504"/>
      <c r="H249" s="504"/>
      <c r="I249" s="504"/>
      <c r="J249" s="504"/>
      <c r="K249" s="504"/>
      <c r="L249" s="504"/>
      <c r="M249" s="504"/>
      <c r="N249" s="504"/>
      <c r="O249" s="504"/>
      <c r="P249" s="504"/>
      <c r="Q249" s="504"/>
      <c r="R249" s="161"/>
      <c r="S249" s="161"/>
      <c r="T249" s="161"/>
      <c r="U249" s="161"/>
      <c r="V249" s="161"/>
      <c r="W249" s="161"/>
      <c r="X249" s="161"/>
      <c r="Y249" s="161"/>
      <c r="Z249" s="161"/>
      <c r="AA249" s="161"/>
      <c r="AB249" s="161"/>
      <c r="AC249" s="161"/>
    </row>
    <row r="250" spans="1:32" ht="15" x14ac:dyDescent="0.25">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row>
    <row r="251" spans="1:32" ht="20.25" customHeight="1" x14ac:dyDescent="0.2">
      <c r="A251" s="416" t="s">
        <v>81</v>
      </c>
      <c r="B251" s="417"/>
      <c r="C251" s="417"/>
      <c r="D251" s="417"/>
      <c r="E251" s="417"/>
      <c r="F251" s="417"/>
      <c r="G251" s="417"/>
      <c r="H251" s="417"/>
      <c r="I251" s="417"/>
      <c r="J251" s="417"/>
      <c r="K251" s="417"/>
      <c r="L251" s="417"/>
      <c r="M251" s="417"/>
      <c r="N251" s="417"/>
      <c r="O251" s="417"/>
      <c r="P251" s="417"/>
      <c r="Q251" s="417"/>
      <c r="R251" s="417"/>
      <c r="S251" s="417"/>
      <c r="T251" s="417"/>
      <c r="U251" s="417"/>
      <c r="V251" s="417"/>
      <c r="W251" s="417"/>
      <c r="X251" s="418"/>
      <c r="Y251" s="431" t="s">
        <v>32</v>
      </c>
      <c r="Z251" s="431"/>
      <c r="AA251" s="431"/>
      <c r="AB251" s="431"/>
      <c r="AC251" s="142"/>
      <c r="AD251" s="4"/>
      <c r="AE251" s="269" t="str">
        <f>IF(AD251=1,AF251,IF(AD251=2,AF252,IF(AD251=3,AF253,"")))</f>
        <v/>
      </c>
      <c r="AF251" s="128">
        <v>-0.25</v>
      </c>
    </row>
    <row r="252" spans="1:32" ht="31.5" customHeight="1" x14ac:dyDescent="0.2">
      <c r="A252" s="416" t="s">
        <v>150</v>
      </c>
      <c r="B252" s="417"/>
      <c r="C252" s="417"/>
      <c r="D252" s="417"/>
      <c r="E252" s="417"/>
      <c r="F252" s="417"/>
      <c r="G252" s="417"/>
      <c r="H252" s="417"/>
      <c r="I252" s="417"/>
      <c r="J252" s="417"/>
      <c r="K252" s="417"/>
      <c r="L252" s="417"/>
      <c r="M252" s="417"/>
      <c r="N252" s="417"/>
      <c r="O252" s="417"/>
      <c r="P252" s="417"/>
      <c r="Q252" s="417"/>
      <c r="R252" s="417"/>
      <c r="S252" s="417"/>
      <c r="T252" s="417"/>
      <c r="U252" s="417"/>
      <c r="V252" s="417"/>
      <c r="W252" s="417"/>
      <c r="X252" s="418"/>
      <c r="Y252" s="431" t="s">
        <v>12</v>
      </c>
      <c r="Z252" s="431"/>
      <c r="AA252" s="431"/>
      <c r="AB252" s="431"/>
      <c r="AC252" s="142"/>
      <c r="AF252" s="128">
        <v>0</v>
      </c>
    </row>
    <row r="253" spans="1:32" ht="25.5" customHeight="1" x14ac:dyDescent="0.2">
      <c r="A253" s="416" t="s">
        <v>82</v>
      </c>
      <c r="B253" s="417"/>
      <c r="C253" s="417"/>
      <c r="D253" s="417"/>
      <c r="E253" s="417"/>
      <c r="F253" s="417"/>
      <c r="G253" s="417"/>
      <c r="H253" s="417"/>
      <c r="I253" s="417"/>
      <c r="J253" s="417"/>
      <c r="K253" s="417"/>
      <c r="L253" s="417"/>
      <c r="M253" s="417"/>
      <c r="N253" s="417"/>
      <c r="O253" s="417"/>
      <c r="P253" s="417"/>
      <c r="Q253" s="417"/>
      <c r="R253" s="417"/>
      <c r="S253" s="417"/>
      <c r="T253" s="417"/>
      <c r="U253" s="417"/>
      <c r="V253" s="417"/>
      <c r="W253" s="417"/>
      <c r="X253" s="418"/>
      <c r="Y253" s="431" t="s">
        <v>13</v>
      </c>
      <c r="Z253" s="431"/>
      <c r="AA253" s="431"/>
      <c r="AB253" s="431"/>
      <c r="AC253" s="142"/>
      <c r="AF253" s="128">
        <v>0.25</v>
      </c>
    </row>
    <row r="255" spans="1:32" ht="15" customHeight="1" x14ac:dyDescent="0.2">
      <c r="A255" s="411" t="s">
        <v>117</v>
      </c>
      <c r="B255" s="412"/>
      <c r="C255" s="412"/>
      <c r="D255" s="412"/>
      <c r="E255" s="412"/>
      <c r="F255" s="412"/>
      <c r="G255" s="412"/>
      <c r="H255" s="412"/>
      <c r="I255" s="412"/>
      <c r="J255" s="412"/>
      <c r="K255" s="412"/>
      <c r="L255" s="412"/>
      <c r="M255" s="412"/>
      <c r="N255" s="412"/>
      <c r="O255" s="412"/>
      <c r="P255" s="412"/>
      <c r="Q255" s="412"/>
      <c r="R255" s="412"/>
      <c r="S255" s="412"/>
      <c r="T255" s="412"/>
      <c r="U255" s="412"/>
      <c r="V255" s="412"/>
      <c r="W255" s="412"/>
      <c r="X255" s="412"/>
      <c r="Y255" s="412"/>
      <c r="Z255" s="412"/>
      <c r="AA255" s="412"/>
      <c r="AB255" s="412"/>
      <c r="AC255" s="413"/>
    </row>
    <row r="256" spans="1:32" ht="30" customHeight="1" x14ac:dyDescent="0.2">
      <c r="A256" s="440"/>
      <c r="B256" s="441"/>
      <c r="C256" s="441"/>
      <c r="D256" s="441"/>
      <c r="E256" s="441"/>
      <c r="F256" s="441"/>
      <c r="G256" s="441"/>
      <c r="H256" s="441"/>
      <c r="I256" s="441"/>
      <c r="J256" s="441"/>
      <c r="K256" s="441"/>
      <c r="L256" s="441"/>
      <c r="M256" s="441"/>
      <c r="N256" s="441"/>
      <c r="O256" s="441"/>
      <c r="P256" s="441"/>
      <c r="Q256" s="441"/>
      <c r="R256" s="441"/>
      <c r="S256" s="441"/>
      <c r="T256" s="441"/>
      <c r="U256" s="441"/>
      <c r="V256" s="441"/>
      <c r="W256" s="441"/>
      <c r="X256" s="441"/>
      <c r="Y256" s="441"/>
      <c r="Z256" s="441"/>
      <c r="AA256" s="441"/>
      <c r="AB256" s="441"/>
      <c r="AC256" s="442"/>
    </row>
    <row r="257" spans="1:31" x14ac:dyDescent="0.2">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row>
    <row r="258" spans="1:31" x14ac:dyDescent="0.2">
      <c r="A258" s="135"/>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row>
    <row r="259" spans="1:31" ht="128.25" customHeight="1" x14ac:dyDescent="0.2">
      <c r="A259" s="455" t="s">
        <v>266</v>
      </c>
      <c r="B259" s="456"/>
      <c r="C259" s="456"/>
      <c r="D259" s="456"/>
      <c r="E259" s="456"/>
      <c r="F259" s="456"/>
      <c r="G259" s="456"/>
      <c r="H259" s="456"/>
      <c r="I259" s="456"/>
      <c r="J259" s="456"/>
      <c r="K259" s="456"/>
      <c r="L259" s="456"/>
      <c r="M259" s="456"/>
      <c r="N259" s="456"/>
      <c r="O259" s="456"/>
      <c r="P259" s="456"/>
      <c r="Q259" s="456"/>
      <c r="R259" s="456"/>
      <c r="S259" s="456"/>
      <c r="T259" s="456"/>
      <c r="U259" s="456"/>
      <c r="V259" s="456"/>
      <c r="W259" s="456"/>
      <c r="X259" s="456"/>
      <c r="Y259" s="456"/>
      <c r="Z259" s="456"/>
      <c r="AA259" s="456"/>
      <c r="AB259" s="456"/>
      <c r="AC259" s="457"/>
    </row>
    <row r="260" spans="1:31" ht="23.25" customHeight="1" x14ac:dyDescent="0.2">
      <c r="A260" s="462" t="s">
        <v>267</v>
      </c>
      <c r="B260" s="463"/>
      <c r="C260" s="463"/>
      <c r="D260" s="463"/>
      <c r="E260" s="463"/>
      <c r="F260" s="463"/>
      <c r="G260" s="463"/>
      <c r="H260" s="463"/>
      <c r="I260" s="463"/>
      <c r="J260" s="463"/>
      <c r="K260" s="463"/>
      <c r="L260" s="463"/>
      <c r="M260" s="463"/>
      <c r="N260" s="463"/>
      <c r="O260" s="463"/>
      <c r="P260" s="463"/>
      <c r="Q260" s="463"/>
      <c r="R260" s="463"/>
      <c r="S260" s="463"/>
      <c r="T260" s="463"/>
      <c r="U260" s="463"/>
      <c r="V260" s="463"/>
      <c r="W260" s="463"/>
      <c r="X260" s="463"/>
      <c r="Y260" s="463"/>
      <c r="Z260" s="463"/>
      <c r="AA260" s="463"/>
      <c r="AB260" s="463"/>
      <c r="AC260" s="464"/>
    </row>
    <row r="261" spans="1:31" ht="184.5" customHeight="1" x14ac:dyDescent="0.2">
      <c r="A261" s="573" t="s">
        <v>259</v>
      </c>
      <c r="B261" s="574"/>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5"/>
    </row>
    <row r="263" spans="1:31" hidden="1" x14ac:dyDescent="0.2"/>
    <row r="264" spans="1:31" hidden="1" x14ac:dyDescent="0.2"/>
    <row r="265" spans="1:31" hidden="1" x14ac:dyDescent="0.2"/>
    <row r="266" spans="1:31" hidden="1" x14ac:dyDescent="0.2"/>
    <row r="267" spans="1:31" hidden="1" x14ac:dyDescent="0.2"/>
    <row r="269" spans="1:31" ht="18" x14ac:dyDescent="0.25">
      <c r="A269" s="399" t="s">
        <v>34</v>
      </c>
      <c r="B269" s="399"/>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E269" s="300" t="s">
        <v>373</v>
      </c>
    </row>
    <row r="271" spans="1:31" ht="15" x14ac:dyDescent="0.2">
      <c r="A271" s="162" t="s">
        <v>284</v>
      </c>
      <c r="B271" s="162" t="s">
        <v>285</v>
      </c>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2"/>
      <c r="AE271" s="300" t="s">
        <v>374</v>
      </c>
    </row>
    <row r="272" spans="1:31" x14ac:dyDescent="0.2">
      <c r="Q272" s="153"/>
    </row>
    <row r="273" spans="1:32" ht="17.25" customHeight="1" x14ac:dyDescent="0.25">
      <c r="A273" s="458" t="s">
        <v>83</v>
      </c>
      <c r="B273" s="458"/>
      <c r="C273" s="458"/>
      <c r="D273" s="458"/>
      <c r="E273" s="458"/>
      <c r="F273" s="458"/>
      <c r="G273" s="458"/>
      <c r="H273" s="458"/>
      <c r="I273" s="458"/>
      <c r="J273" s="458"/>
      <c r="K273" s="458"/>
      <c r="L273" s="458"/>
      <c r="M273" s="458"/>
      <c r="N273" s="458"/>
      <c r="O273" s="458"/>
      <c r="P273" s="458"/>
      <c r="Q273" s="458"/>
      <c r="R273" s="458"/>
      <c r="S273" s="458"/>
      <c r="T273" s="458"/>
      <c r="U273" s="458"/>
      <c r="V273" s="458"/>
      <c r="W273" s="458"/>
      <c r="X273" s="458"/>
      <c r="Y273" s="458"/>
      <c r="Z273" s="458"/>
      <c r="AA273" s="458"/>
      <c r="AB273" s="458"/>
      <c r="AC273" s="458"/>
    </row>
    <row r="274" spans="1:32" ht="19.5" customHeight="1" x14ac:dyDescent="0.2">
      <c r="A274" s="408" t="s">
        <v>151</v>
      </c>
      <c r="B274" s="409"/>
      <c r="C274" s="409"/>
      <c r="D274" s="409"/>
      <c r="E274" s="409"/>
      <c r="F274" s="409"/>
      <c r="G274" s="409"/>
      <c r="H274" s="409"/>
      <c r="I274" s="409"/>
      <c r="J274" s="409"/>
      <c r="K274" s="409"/>
      <c r="L274" s="409"/>
      <c r="M274" s="409"/>
      <c r="N274" s="409"/>
      <c r="O274" s="409"/>
      <c r="P274" s="409"/>
      <c r="Q274" s="409"/>
      <c r="R274" s="409"/>
      <c r="S274" s="409"/>
      <c r="T274" s="409"/>
      <c r="U274" s="409"/>
      <c r="V274" s="409"/>
      <c r="W274" s="409"/>
      <c r="X274" s="415"/>
      <c r="Y274" s="432" t="s">
        <v>26</v>
      </c>
      <c r="Z274" s="405"/>
      <c r="AA274" s="405"/>
      <c r="AB274" s="406"/>
      <c r="AC274" s="142"/>
      <c r="AD274" s="4"/>
      <c r="AE274" s="269" t="str">
        <f>IF(AD274=1,AF274,IF(AD274=2,AF275,IF(AD274=3,AF276,IF(AD274=4,AF277,""))))</f>
        <v/>
      </c>
      <c r="AF274" s="128">
        <v>-1</v>
      </c>
    </row>
    <row r="275" spans="1:32" ht="19.5" customHeight="1" x14ac:dyDescent="0.2">
      <c r="A275" s="408" t="s">
        <v>152</v>
      </c>
      <c r="B275" s="409"/>
      <c r="C275" s="409"/>
      <c r="D275" s="409"/>
      <c r="E275" s="409"/>
      <c r="F275" s="409"/>
      <c r="G275" s="409"/>
      <c r="H275" s="409"/>
      <c r="I275" s="409"/>
      <c r="J275" s="409"/>
      <c r="K275" s="409"/>
      <c r="L275" s="409"/>
      <c r="M275" s="409"/>
      <c r="N275" s="409"/>
      <c r="O275" s="409"/>
      <c r="P275" s="409"/>
      <c r="Q275" s="409"/>
      <c r="R275" s="409"/>
      <c r="S275" s="409"/>
      <c r="T275" s="409"/>
      <c r="U275" s="409"/>
      <c r="V275" s="409"/>
      <c r="W275" s="409"/>
      <c r="X275" s="415"/>
      <c r="Y275" s="432" t="s">
        <v>12</v>
      </c>
      <c r="Z275" s="405"/>
      <c r="AA275" s="405"/>
      <c r="AB275" s="406"/>
      <c r="AC275" s="142"/>
      <c r="AF275" s="128">
        <v>0</v>
      </c>
    </row>
    <row r="276" spans="1:32" ht="31.5" customHeight="1" x14ac:dyDescent="0.2">
      <c r="A276" s="408" t="s">
        <v>153</v>
      </c>
      <c r="B276" s="409"/>
      <c r="C276" s="409"/>
      <c r="D276" s="409"/>
      <c r="E276" s="409"/>
      <c r="F276" s="409"/>
      <c r="G276" s="409"/>
      <c r="H276" s="409"/>
      <c r="I276" s="409"/>
      <c r="J276" s="409"/>
      <c r="K276" s="409"/>
      <c r="L276" s="409"/>
      <c r="M276" s="409"/>
      <c r="N276" s="409"/>
      <c r="O276" s="409"/>
      <c r="P276" s="409"/>
      <c r="Q276" s="409"/>
      <c r="R276" s="409"/>
      <c r="S276" s="409"/>
      <c r="T276" s="409"/>
      <c r="U276" s="409"/>
      <c r="V276" s="409"/>
      <c r="W276" s="409"/>
      <c r="X276" s="415"/>
      <c r="Y276" s="432" t="s">
        <v>14</v>
      </c>
      <c r="Z276" s="405"/>
      <c r="AA276" s="405"/>
      <c r="AB276" s="406"/>
      <c r="AC276" s="142"/>
      <c r="AF276" s="128">
        <v>0.5</v>
      </c>
    </row>
    <row r="277" spans="1:32" ht="18" customHeight="1" x14ac:dyDescent="0.2">
      <c r="A277" s="408" t="s">
        <v>154</v>
      </c>
      <c r="B277" s="409"/>
      <c r="C277" s="409"/>
      <c r="D277" s="409"/>
      <c r="E277" s="409"/>
      <c r="F277" s="409"/>
      <c r="G277" s="409"/>
      <c r="H277" s="409"/>
      <c r="I277" s="409"/>
      <c r="J277" s="409"/>
      <c r="K277" s="409"/>
      <c r="L277" s="409"/>
      <c r="M277" s="409"/>
      <c r="N277" s="409"/>
      <c r="O277" s="409"/>
      <c r="P277" s="409"/>
      <c r="Q277" s="409"/>
      <c r="R277" s="409"/>
      <c r="S277" s="409"/>
      <c r="T277" s="409"/>
      <c r="U277" s="409"/>
      <c r="V277" s="409"/>
      <c r="W277" s="409"/>
      <c r="X277" s="415"/>
      <c r="Y277" s="432" t="s">
        <v>27</v>
      </c>
      <c r="Z277" s="405"/>
      <c r="AA277" s="405"/>
      <c r="AB277" s="406"/>
      <c r="AC277" s="142"/>
      <c r="AF277" s="128">
        <v>1</v>
      </c>
    </row>
    <row r="279" spans="1:32" ht="15" customHeight="1" x14ac:dyDescent="0.2">
      <c r="A279" s="411" t="s">
        <v>117</v>
      </c>
      <c r="B279" s="412"/>
      <c r="C279" s="412"/>
      <c r="D279" s="412"/>
      <c r="E279" s="412"/>
      <c r="F279" s="412"/>
      <c r="G279" s="412"/>
      <c r="H279" s="412"/>
      <c r="I279" s="412"/>
      <c r="J279" s="412"/>
      <c r="K279" s="412"/>
      <c r="L279" s="412"/>
      <c r="M279" s="412"/>
      <c r="N279" s="412"/>
      <c r="O279" s="412"/>
      <c r="P279" s="412"/>
      <c r="Q279" s="412"/>
      <c r="R279" s="412"/>
      <c r="S279" s="412"/>
      <c r="T279" s="412"/>
      <c r="U279" s="412"/>
      <c r="V279" s="412"/>
      <c r="W279" s="412"/>
      <c r="X279" s="412"/>
      <c r="Y279" s="412"/>
      <c r="Z279" s="412"/>
      <c r="AA279" s="412"/>
      <c r="AB279" s="412"/>
      <c r="AC279" s="413"/>
    </row>
    <row r="280" spans="1:32" ht="30" customHeight="1" x14ac:dyDescent="0.2">
      <c r="A280" s="440"/>
      <c r="B280" s="441"/>
      <c r="C280" s="441"/>
      <c r="D280" s="441"/>
      <c r="E280" s="441"/>
      <c r="F280" s="441"/>
      <c r="G280" s="441"/>
      <c r="H280" s="441"/>
      <c r="I280" s="441"/>
      <c r="J280" s="441"/>
      <c r="K280" s="441"/>
      <c r="L280" s="441"/>
      <c r="M280" s="441"/>
      <c r="N280" s="441"/>
      <c r="O280" s="441"/>
      <c r="P280" s="441"/>
      <c r="Q280" s="441"/>
      <c r="R280" s="441"/>
      <c r="S280" s="441"/>
      <c r="T280" s="441"/>
      <c r="U280" s="441"/>
      <c r="V280" s="441"/>
      <c r="W280" s="441"/>
      <c r="X280" s="441"/>
      <c r="Y280" s="441"/>
      <c r="Z280" s="441"/>
      <c r="AA280" s="441"/>
      <c r="AB280" s="441"/>
      <c r="AC280" s="442"/>
    </row>
    <row r="281" spans="1:32" x14ac:dyDescent="0.2">
      <c r="AC281" s="128"/>
    </row>
    <row r="282" spans="1:32" ht="33.75" customHeight="1" x14ac:dyDescent="0.2">
      <c r="A282" s="437" t="s">
        <v>36</v>
      </c>
      <c r="B282" s="438"/>
      <c r="C282" s="438"/>
      <c r="D282" s="438"/>
      <c r="E282" s="438"/>
      <c r="F282" s="438"/>
      <c r="G282" s="438"/>
      <c r="H282" s="438"/>
      <c r="I282" s="438"/>
      <c r="J282" s="438"/>
      <c r="K282" s="438"/>
      <c r="L282" s="438"/>
      <c r="M282" s="438"/>
      <c r="N282" s="438"/>
      <c r="O282" s="438"/>
      <c r="P282" s="438"/>
      <c r="Q282" s="438"/>
      <c r="R282" s="438"/>
      <c r="S282" s="438"/>
      <c r="T282" s="438"/>
      <c r="U282" s="438"/>
      <c r="V282" s="438"/>
      <c r="W282" s="438"/>
      <c r="X282" s="438"/>
      <c r="Y282" s="438"/>
      <c r="Z282" s="438"/>
      <c r="AA282" s="438"/>
      <c r="AB282" s="438"/>
      <c r="AC282" s="439"/>
    </row>
    <row r="283" spans="1:32" ht="14.25" customHeight="1" x14ac:dyDescent="0.2">
      <c r="A283" s="468" t="s">
        <v>268</v>
      </c>
      <c r="B283" s="469"/>
      <c r="C283" s="469"/>
      <c r="D283" s="469"/>
      <c r="E283" s="469"/>
      <c r="F283" s="469"/>
      <c r="G283" s="469"/>
      <c r="H283" s="469"/>
      <c r="I283" s="469"/>
      <c r="J283" s="469"/>
      <c r="K283" s="469"/>
      <c r="L283" s="469"/>
      <c r="M283" s="469"/>
      <c r="N283" s="469"/>
      <c r="O283" s="469"/>
      <c r="P283" s="469"/>
      <c r="Q283" s="469"/>
      <c r="R283" s="469"/>
      <c r="S283" s="469"/>
      <c r="T283" s="469"/>
      <c r="U283" s="469"/>
      <c r="V283" s="469"/>
      <c r="W283" s="469"/>
      <c r="X283" s="469"/>
      <c r="Y283" s="469"/>
      <c r="Z283" s="469"/>
      <c r="AA283" s="469"/>
      <c r="AB283" s="469"/>
      <c r="AC283" s="470"/>
    </row>
    <row r="284" spans="1:32" ht="64.5" customHeight="1" x14ac:dyDescent="0.2">
      <c r="A284" s="468"/>
      <c r="B284" s="469"/>
      <c r="C284" s="469"/>
      <c r="D284" s="469"/>
      <c r="E284" s="469"/>
      <c r="F284" s="469"/>
      <c r="G284" s="469"/>
      <c r="H284" s="469"/>
      <c r="I284" s="469"/>
      <c r="J284" s="469"/>
      <c r="K284" s="469"/>
      <c r="L284" s="469"/>
      <c r="M284" s="469"/>
      <c r="N284" s="469"/>
      <c r="O284" s="469"/>
      <c r="P284" s="469"/>
      <c r="Q284" s="469"/>
      <c r="R284" s="469"/>
      <c r="S284" s="469"/>
      <c r="T284" s="469"/>
      <c r="U284" s="469"/>
      <c r="V284" s="469"/>
      <c r="W284" s="469"/>
      <c r="X284" s="469"/>
      <c r="Y284" s="469"/>
      <c r="Z284" s="469"/>
      <c r="AA284" s="469"/>
      <c r="AB284" s="469"/>
      <c r="AC284" s="470"/>
    </row>
    <row r="285" spans="1:32" ht="65.25" customHeight="1" x14ac:dyDescent="0.2">
      <c r="A285" s="453" t="s">
        <v>35</v>
      </c>
      <c r="B285" s="451"/>
      <c r="C285" s="451"/>
      <c r="D285" s="451"/>
      <c r="E285" s="451"/>
      <c r="F285" s="451"/>
      <c r="G285" s="451"/>
      <c r="H285" s="451"/>
      <c r="I285" s="451"/>
      <c r="J285" s="451"/>
      <c r="K285" s="451"/>
      <c r="L285" s="451"/>
      <c r="M285" s="451"/>
      <c r="N285" s="451"/>
      <c r="O285" s="451"/>
      <c r="P285" s="451"/>
      <c r="Q285" s="451"/>
      <c r="R285" s="451"/>
      <c r="S285" s="451"/>
      <c r="T285" s="451"/>
      <c r="U285" s="451"/>
      <c r="V285" s="451"/>
      <c r="W285" s="451"/>
      <c r="X285" s="451"/>
      <c r="Y285" s="451"/>
      <c r="Z285" s="451"/>
      <c r="AA285" s="451"/>
      <c r="AB285" s="451"/>
      <c r="AC285" s="454"/>
    </row>
    <row r="287" spans="1:32" hidden="1" x14ac:dyDescent="0.2"/>
    <row r="288" spans="1:32" hidden="1" x14ac:dyDescent="0.2"/>
    <row r="289" spans="1:35" hidden="1" x14ac:dyDescent="0.2"/>
    <row r="290" spans="1:35" hidden="1" x14ac:dyDescent="0.2"/>
    <row r="291" spans="1:35" hidden="1" x14ac:dyDescent="0.2"/>
    <row r="293" spans="1:35" ht="15" x14ac:dyDescent="0.25">
      <c r="A293" s="160" t="s">
        <v>286</v>
      </c>
      <c r="B293" s="162" t="s">
        <v>198</v>
      </c>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row>
    <row r="294" spans="1:35" x14ac:dyDescent="0.2">
      <c r="A294" s="582" t="s">
        <v>84</v>
      </c>
      <c r="B294" s="583"/>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row>
    <row r="295" spans="1:35" ht="30.75" customHeight="1" x14ac:dyDescent="0.25">
      <c r="J295" s="529" t="s">
        <v>343</v>
      </c>
      <c r="K295" s="529"/>
      <c r="L295" s="529"/>
      <c r="M295" s="529"/>
      <c r="N295" s="529"/>
      <c r="O295" s="529"/>
      <c r="P295" s="529"/>
      <c r="Q295" s="529"/>
      <c r="R295" s="529"/>
      <c r="S295" s="529"/>
      <c r="T295" s="529"/>
      <c r="U295" s="529"/>
      <c r="V295" s="529"/>
      <c r="W295" s="529"/>
      <c r="X295" s="529"/>
      <c r="Y295" s="529"/>
      <c r="Z295" s="529"/>
      <c r="AA295" s="529"/>
      <c r="AB295" s="529"/>
      <c r="AC295" s="529"/>
    </row>
    <row r="296" spans="1:35" ht="102.75" customHeight="1" x14ac:dyDescent="0.2">
      <c r="J296" s="465" t="s">
        <v>155</v>
      </c>
      <c r="K296" s="465"/>
      <c r="L296" s="465"/>
      <c r="M296" s="465"/>
      <c r="N296" s="465"/>
      <c r="O296" s="465"/>
      <c r="P296" s="465"/>
      <c r="Q296" s="465" t="s">
        <v>156</v>
      </c>
      <c r="R296" s="465"/>
      <c r="S296" s="465"/>
      <c r="T296" s="465"/>
      <c r="U296" s="465"/>
      <c r="V296" s="465"/>
      <c r="W296" s="465" t="s">
        <v>85</v>
      </c>
      <c r="X296" s="465"/>
      <c r="Y296" s="467"/>
      <c r="Z296" s="467"/>
      <c r="AA296" s="467"/>
      <c r="AB296" s="467"/>
      <c r="AC296" s="467"/>
      <c r="AE296" s="128" t="s">
        <v>322</v>
      </c>
      <c r="AG296" s="141"/>
      <c r="AH296" s="141"/>
      <c r="AI296" s="141"/>
    </row>
    <row r="297" spans="1:35" ht="51" customHeight="1" x14ac:dyDescent="0.2">
      <c r="A297" s="507" t="s">
        <v>344</v>
      </c>
      <c r="B297" s="508"/>
      <c r="C297" s="508"/>
      <c r="D297" s="508"/>
      <c r="E297" s="508"/>
      <c r="F297" s="429" t="s">
        <v>37</v>
      </c>
      <c r="G297" s="429"/>
      <c r="H297" s="429"/>
      <c r="I297" s="430"/>
      <c r="J297" s="466" t="s">
        <v>93</v>
      </c>
      <c r="K297" s="466"/>
      <c r="L297" s="466"/>
      <c r="M297" s="466"/>
      <c r="N297" s="466"/>
      <c r="O297" s="466"/>
      <c r="P297" s="163"/>
      <c r="Q297" s="459" t="s">
        <v>94</v>
      </c>
      <c r="R297" s="460"/>
      <c r="S297" s="460"/>
      <c r="T297" s="460"/>
      <c r="U297" s="461"/>
      <c r="V297" s="163"/>
      <c r="W297" s="459" t="s">
        <v>95</v>
      </c>
      <c r="X297" s="460"/>
      <c r="Y297" s="460"/>
      <c r="Z297" s="460"/>
      <c r="AA297" s="460"/>
      <c r="AB297" s="461"/>
      <c r="AC297" s="164"/>
      <c r="AD297" s="4">
        <v>0</v>
      </c>
      <c r="AE297" s="269">
        <f>IF(AD297="","",IF(OR(AD297=1,AD297=2,AD297=3,AD297=4,AD297=7),0,IF(OR(AD297=6,AD297=8),0.5,IF(AD297=5,0.25,1))))</f>
        <v>1</v>
      </c>
      <c r="AF297" s="266" t="s">
        <v>323</v>
      </c>
      <c r="AG297" s="141"/>
      <c r="AH297" s="141"/>
      <c r="AI297" s="141"/>
    </row>
    <row r="298" spans="1:35" ht="75" customHeight="1" x14ac:dyDescent="0.2">
      <c r="A298" s="509"/>
      <c r="B298" s="510"/>
      <c r="C298" s="510"/>
      <c r="D298" s="510"/>
      <c r="E298" s="510"/>
      <c r="F298" s="429" t="s">
        <v>109</v>
      </c>
      <c r="G298" s="429"/>
      <c r="H298" s="429"/>
      <c r="I298" s="430"/>
      <c r="J298" s="466" t="s">
        <v>96</v>
      </c>
      <c r="K298" s="466"/>
      <c r="L298" s="466"/>
      <c r="M298" s="466"/>
      <c r="N298" s="466"/>
      <c r="O298" s="466"/>
      <c r="P298" s="163"/>
      <c r="Q298" s="459" t="s">
        <v>97</v>
      </c>
      <c r="R298" s="460"/>
      <c r="S298" s="460"/>
      <c r="T298" s="460"/>
      <c r="U298" s="461"/>
      <c r="V298" s="163"/>
      <c r="W298" s="459" t="s">
        <v>98</v>
      </c>
      <c r="X298" s="460"/>
      <c r="Y298" s="460"/>
      <c r="Z298" s="460"/>
      <c r="AA298" s="460"/>
      <c r="AB298" s="461"/>
      <c r="AC298" s="164"/>
      <c r="AE298" s="269" t="str">
        <f>IF(AD297=0,"",AD297)</f>
        <v/>
      </c>
      <c r="AF298" s="266" t="s">
        <v>324</v>
      </c>
      <c r="AG298" s="141"/>
      <c r="AH298" s="141"/>
      <c r="AI298" s="141"/>
    </row>
    <row r="299" spans="1:35" ht="134.25" customHeight="1" x14ac:dyDescent="0.2">
      <c r="A299" s="511"/>
      <c r="B299" s="481"/>
      <c r="C299" s="481"/>
      <c r="D299" s="481"/>
      <c r="E299" s="481"/>
      <c r="F299" s="429" t="s">
        <v>38</v>
      </c>
      <c r="G299" s="429"/>
      <c r="H299" s="429"/>
      <c r="I299" s="430"/>
      <c r="J299" s="466" t="s">
        <v>99</v>
      </c>
      <c r="K299" s="466"/>
      <c r="L299" s="466"/>
      <c r="M299" s="466"/>
      <c r="N299" s="466"/>
      <c r="O299" s="466"/>
      <c r="P299" s="163"/>
      <c r="Q299" s="459" t="s">
        <v>100</v>
      </c>
      <c r="R299" s="460"/>
      <c r="S299" s="460"/>
      <c r="T299" s="460"/>
      <c r="U299" s="461"/>
      <c r="V299" s="163"/>
      <c r="W299" s="459" t="s">
        <v>101</v>
      </c>
      <c r="X299" s="460"/>
      <c r="Y299" s="460"/>
      <c r="Z299" s="460"/>
      <c r="AA299" s="460"/>
      <c r="AB299" s="461"/>
      <c r="AC299" s="164"/>
      <c r="AG299" s="141"/>
      <c r="AH299" s="141"/>
      <c r="AI299" s="141"/>
    </row>
    <row r="300" spans="1:35" x14ac:dyDescent="0.2">
      <c r="AG300" s="141"/>
      <c r="AH300" s="141"/>
      <c r="AI300" s="141"/>
    </row>
    <row r="301" spans="1:35" x14ac:dyDescent="0.2">
      <c r="AG301" s="141"/>
      <c r="AH301" s="141"/>
      <c r="AI301" s="141"/>
    </row>
    <row r="302" spans="1:35" ht="15" customHeight="1" x14ac:dyDescent="0.2">
      <c r="A302" s="411" t="s">
        <v>117</v>
      </c>
      <c r="B302" s="412"/>
      <c r="C302" s="412"/>
      <c r="D302" s="412"/>
      <c r="E302" s="412"/>
      <c r="F302" s="412"/>
      <c r="G302" s="412"/>
      <c r="H302" s="412"/>
      <c r="I302" s="412"/>
      <c r="J302" s="412"/>
      <c r="K302" s="412"/>
      <c r="L302" s="412"/>
      <c r="M302" s="412"/>
      <c r="N302" s="412"/>
      <c r="O302" s="412"/>
      <c r="P302" s="412"/>
      <c r="Q302" s="412"/>
      <c r="R302" s="412"/>
      <c r="S302" s="412"/>
      <c r="T302" s="412"/>
      <c r="U302" s="412"/>
      <c r="V302" s="412"/>
      <c r="W302" s="412"/>
      <c r="X302" s="412"/>
      <c r="Y302" s="412"/>
      <c r="Z302" s="412"/>
      <c r="AA302" s="412"/>
      <c r="AB302" s="412"/>
      <c r="AC302" s="413"/>
      <c r="AG302" s="141"/>
      <c r="AH302" s="141"/>
      <c r="AI302" s="141"/>
    </row>
    <row r="303" spans="1:35" ht="30" customHeight="1" x14ac:dyDescent="0.2">
      <c r="A303" s="440"/>
      <c r="B303" s="441"/>
      <c r="C303" s="441"/>
      <c r="D303" s="441"/>
      <c r="E303" s="441"/>
      <c r="F303" s="441"/>
      <c r="G303" s="441"/>
      <c r="H303" s="441"/>
      <c r="I303" s="441"/>
      <c r="J303" s="441"/>
      <c r="K303" s="441"/>
      <c r="L303" s="441"/>
      <c r="M303" s="441"/>
      <c r="N303" s="441"/>
      <c r="O303" s="441"/>
      <c r="P303" s="441"/>
      <c r="Q303" s="441"/>
      <c r="R303" s="441"/>
      <c r="S303" s="441"/>
      <c r="T303" s="441"/>
      <c r="U303" s="441"/>
      <c r="V303" s="441"/>
      <c r="W303" s="441"/>
      <c r="X303" s="441"/>
      <c r="Y303" s="441"/>
      <c r="Z303" s="441"/>
      <c r="AA303" s="441"/>
      <c r="AB303" s="441"/>
      <c r="AC303" s="442"/>
    </row>
    <row r="304" spans="1:35" x14ac:dyDescent="0.2">
      <c r="AC304" s="128"/>
    </row>
    <row r="305" spans="1:32" ht="94.5" customHeight="1" x14ac:dyDescent="0.2">
      <c r="A305" s="498" t="s">
        <v>86</v>
      </c>
      <c r="B305" s="499"/>
      <c r="C305" s="499"/>
      <c r="D305" s="499"/>
      <c r="E305" s="499"/>
      <c r="F305" s="499"/>
      <c r="G305" s="499"/>
      <c r="H305" s="499"/>
      <c r="I305" s="499"/>
      <c r="J305" s="499"/>
      <c r="K305" s="499"/>
      <c r="L305" s="499"/>
      <c r="M305" s="499"/>
      <c r="N305" s="499"/>
      <c r="O305" s="499"/>
      <c r="P305" s="499"/>
      <c r="Q305" s="499"/>
      <c r="R305" s="499"/>
      <c r="S305" s="499"/>
      <c r="T305" s="499"/>
      <c r="U305" s="499"/>
      <c r="V305" s="499"/>
      <c r="W305" s="499"/>
      <c r="X305" s="499"/>
      <c r="Y305" s="499"/>
      <c r="Z305" s="499"/>
      <c r="AA305" s="499"/>
      <c r="AB305" s="499"/>
      <c r="AC305" s="500"/>
    </row>
    <row r="307" spans="1:32" hidden="1" x14ac:dyDescent="0.2"/>
    <row r="308" spans="1:32" hidden="1" x14ac:dyDescent="0.2"/>
    <row r="309" spans="1:32" hidden="1" x14ac:dyDescent="0.2"/>
    <row r="310" spans="1:32" hidden="1" x14ac:dyDescent="0.2"/>
    <row r="311" spans="1:32" hidden="1" x14ac:dyDescent="0.2"/>
    <row r="313" spans="1:32" ht="15" x14ac:dyDescent="0.25">
      <c r="A313" s="160" t="s">
        <v>283</v>
      </c>
      <c r="B313" s="150" t="s">
        <v>201</v>
      </c>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c r="AC313" s="150"/>
    </row>
    <row r="314" spans="1:32" ht="15" x14ac:dyDescent="0.25">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row>
    <row r="315" spans="1:32" ht="32.25" customHeight="1" x14ac:dyDescent="0.25">
      <c r="A315" s="458" t="s">
        <v>166</v>
      </c>
      <c r="B315" s="458"/>
      <c r="C315" s="458"/>
      <c r="D315" s="458"/>
      <c r="E315" s="458"/>
      <c r="F315" s="458"/>
      <c r="G315" s="458"/>
      <c r="H315" s="458"/>
      <c r="I315" s="458"/>
      <c r="J315" s="458"/>
      <c r="K315" s="458"/>
      <c r="L315" s="458"/>
      <c r="M315" s="458"/>
      <c r="N315" s="458"/>
      <c r="O315" s="458"/>
      <c r="P315" s="458"/>
      <c r="Q315" s="458"/>
      <c r="R315" s="458"/>
      <c r="S315" s="458"/>
      <c r="T315" s="458"/>
      <c r="U315" s="458"/>
      <c r="V315" s="458"/>
      <c r="W315" s="458"/>
      <c r="X315" s="458"/>
      <c r="Y315" s="458"/>
      <c r="Z315" s="458"/>
      <c r="AA315" s="458"/>
      <c r="AB315" s="458"/>
      <c r="AC315" s="458"/>
      <c r="AE315" s="128" t="s">
        <v>333</v>
      </c>
    </row>
    <row r="316" spans="1:32" ht="17.25" customHeight="1" x14ac:dyDescent="0.2">
      <c r="A316" s="530" t="s">
        <v>39</v>
      </c>
      <c r="B316" s="530"/>
      <c r="C316" s="530"/>
      <c r="D316" s="530"/>
      <c r="E316" s="530"/>
      <c r="F316" s="530"/>
      <c r="G316" s="530"/>
      <c r="H316" s="530"/>
      <c r="I316" s="530"/>
      <c r="J316" s="530"/>
      <c r="K316" s="530"/>
      <c r="L316" s="530"/>
      <c r="M316" s="530"/>
      <c r="N316" s="530"/>
      <c r="O316" s="530"/>
      <c r="P316" s="530"/>
      <c r="Q316" s="530"/>
      <c r="R316" s="530"/>
      <c r="S316" s="530"/>
      <c r="T316" s="530"/>
      <c r="U316" s="530"/>
      <c r="V316" s="530"/>
      <c r="W316" s="530"/>
      <c r="X316" s="530"/>
      <c r="Y316" s="406" t="s">
        <v>12</v>
      </c>
      <c r="Z316" s="431"/>
      <c r="AA316" s="431"/>
      <c r="AB316" s="431"/>
      <c r="AC316" s="142"/>
      <c r="AD316" s="4">
        <v>0</v>
      </c>
      <c r="AE316" s="269" t="str">
        <f>IF(AD316=1,AF316,IF(AND(OR(AD319=TRUE,AD320=TRUE,AD321=TRUE,AD322=TRUE,AD324=TRUE),AD316=2),AF317,""))</f>
        <v/>
      </c>
      <c r="AF316" s="128">
        <v>0</v>
      </c>
    </row>
    <row r="317" spans="1:32" ht="17.25" customHeight="1" x14ac:dyDescent="0.2">
      <c r="A317" s="530" t="s">
        <v>40</v>
      </c>
      <c r="B317" s="530"/>
      <c r="C317" s="530"/>
      <c r="D317" s="530"/>
      <c r="E317" s="530"/>
      <c r="F317" s="530"/>
      <c r="G317" s="530"/>
      <c r="H317" s="530"/>
      <c r="I317" s="530"/>
      <c r="J317" s="530"/>
      <c r="K317" s="530"/>
      <c r="L317" s="530"/>
      <c r="M317" s="530"/>
      <c r="N317" s="530"/>
      <c r="O317" s="530"/>
      <c r="P317" s="530"/>
      <c r="Q317" s="530"/>
      <c r="R317" s="530"/>
      <c r="S317" s="530"/>
      <c r="T317" s="530"/>
      <c r="U317" s="530"/>
      <c r="V317" s="530"/>
      <c r="W317" s="530"/>
      <c r="X317" s="530"/>
      <c r="Y317" s="406" t="s">
        <v>27</v>
      </c>
      <c r="Z317" s="431"/>
      <c r="AA317" s="431"/>
      <c r="AB317" s="431"/>
      <c r="AC317" s="142"/>
      <c r="AF317" s="128">
        <v>1</v>
      </c>
    </row>
    <row r="318" spans="1:32" ht="18.75" customHeight="1" x14ac:dyDescent="0.2">
      <c r="A318" s="144"/>
      <c r="B318" s="165" t="s">
        <v>116</v>
      </c>
      <c r="C318" s="166"/>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8"/>
      <c r="Z318" s="168"/>
      <c r="AA318" s="168"/>
      <c r="AB318" s="168"/>
      <c r="AC318" s="134"/>
      <c r="AE318" s="275" t="s">
        <v>332</v>
      </c>
    </row>
    <row r="319" spans="1:32" ht="33.75" customHeight="1" x14ac:dyDescent="0.2">
      <c r="A319" s="144"/>
      <c r="B319" s="169"/>
      <c r="C319" s="505" t="s">
        <v>328</v>
      </c>
      <c r="D319" s="506"/>
      <c r="E319" s="506"/>
      <c r="F319" s="506"/>
      <c r="G319" s="506"/>
      <c r="H319" s="506"/>
      <c r="I319" s="506"/>
      <c r="J319" s="506"/>
      <c r="K319" s="506"/>
      <c r="L319" s="506"/>
      <c r="M319" s="506"/>
      <c r="N319" s="506"/>
      <c r="O319" s="506"/>
      <c r="P319" s="506"/>
      <c r="Q319" s="506"/>
      <c r="R319" s="506"/>
      <c r="S319" s="506"/>
      <c r="T319" s="506"/>
      <c r="U319" s="506"/>
      <c r="V319" s="506"/>
      <c r="W319" s="506"/>
      <c r="X319" s="506"/>
      <c r="Y319" s="170"/>
      <c r="Z319" s="170"/>
      <c r="AA319" s="170"/>
      <c r="AB319" s="171"/>
      <c r="AC319" s="172"/>
      <c r="AD319" s="199" t="b">
        <v>0</v>
      </c>
      <c r="AE319" s="294">
        <f>IF(AND(AD319=FALSE,AD320=FALSE,AD321=FALSE,AD322=FALSE,AD323=FALSE,AD324=FALSE),0,1)</f>
        <v>0</v>
      </c>
      <c r="AF319" s="274" t="s">
        <v>334</v>
      </c>
    </row>
    <row r="320" spans="1:32" ht="45" customHeight="1" x14ac:dyDescent="0.2">
      <c r="A320" s="141"/>
      <c r="B320" s="169"/>
      <c r="C320" s="505" t="s">
        <v>329</v>
      </c>
      <c r="D320" s="506"/>
      <c r="E320" s="506"/>
      <c r="F320" s="506"/>
      <c r="G320" s="506"/>
      <c r="H320" s="506"/>
      <c r="I320" s="506"/>
      <c r="J320" s="506"/>
      <c r="K320" s="506"/>
      <c r="L320" s="506"/>
      <c r="M320" s="506"/>
      <c r="N320" s="506"/>
      <c r="O320" s="506"/>
      <c r="P320" s="506"/>
      <c r="Q320" s="506"/>
      <c r="R320" s="506"/>
      <c r="S320" s="506"/>
      <c r="T320" s="506"/>
      <c r="U320" s="506"/>
      <c r="V320" s="506"/>
      <c r="W320" s="506"/>
      <c r="X320" s="506"/>
      <c r="Y320" s="170"/>
      <c r="Z320" s="170"/>
      <c r="AA320" s="170"/>
      <c r="AB320" s="171"/>
      <c r="AC320" s="173"/>
      <c r="AD320" s="4" t="b">
        <v>0</v>
      </c>
    </row>
    <row r="321" spans="1:31" ht="47.25" customHeight="1" x14ac:dyDescent="0.2">
      <c r="A321" s="144"/>
      <c r="B321" s="169"/>
      <c r="C321" s="505" t="s">
        <v>330</v>
      </c>
      <c r="D321" s="506"/>
      <c r="E321" s="506"/>
      <c r="F321" s="506"/>
      <c r="G321" s="506"/>
      <c r="H321" s="506"/>
      <c r="I321" s="506"/>
      <c r="J321" s="506"/>
      <c r="K321" s="506"/>
      <c r="L321" s="506"/>
      <c r="M321" s="506"/>
      <c r="N321" s="506"/>
      <c r="O321" s="506"/>
      <c r="P321" s="506"/>
      <c r="Q321" s="506"/>
      <c r="R321" s="506"/>
      <c r="S321" s="506"/>
      <c r="T321" s="506"/>
      <c r="U321" s="506"/>
      <c r="V321" s="506"/>
      <c r="W321" s="506"/>
      <c r="X321" s="506"/>
      <c r="Y321" s="170"/>
      <c r="Z321" s="170"/>
      <c r="AA321" s="170"/>
      <c r="AB321" s="171"/>
      <c r="AC321" s="173"/>
      <c r="AD321" s="200" t="b">
        <v>0</v>
      </c>
    </row>
    <row r="322" spans="1:31" ht="17.25" customHeight="1" x14ac:dyDescent="0.2">
      <c r="A322" s="144"/>
      <c r="B322" s="169"/>
      <c r="C322" s="505" t="s">
        <v>331</v>
      </c>
      <c r="D322" s="506"/>
      <c r="E322" s="506"/>
      <c r="F322" s="506"/>
      <c r="G322" s="506"/>
      <c r="H322" s="506"/>
      <c r="I322" s="506"/>
      <c r="J322" s="506"/>
      <c r="K322" s="506"/>
      <c r="L322" s="506"/>
      <c r="M322" s="506"/>
      <c r="N322" s="506"/>
      <c r="O322" s="506"/>
      <c r="P322" s="506"/>
      <c r="Q322" s="506"/>
      <c r="R322" s="506"/>
      <c r="S322" s="506"/>
      <c r="T322" s="506"/>
      <c r="U322" s="506"/>
      <c r="V322" s="506"/>
      <c r="W322" s="506"/>
      <c r="X322" s="506"/>
      <c r="Y322" s="170"/>
      <c r="Z322" s="170"/>
      <c r="AA322" s="170"/>
      <c r="AB322" s="171"/>
      <c r="AC322" s="173"/>
      <c r="AD322" s="4" t="b">
        <v>0</v>
      </c>
    </row>
    <row r="323" spans="1:31" ht="45.75" customHeight="1" x14ac:dyDescent="0.2">
      <c r="A323" s="144"/>
      <c r="B323" s="169"/>
      <c r="C323" s="505" t="s">
        <v>396</v>
      </c>
      <c r="D323" s="556"/>
      <c r="E323" s="556"/>
      <c r="F323" s="556"/>
      <c r="G323" s="556"/>
      <c r="H323" s="556"/>
      <c r="I323" s="556"/>
      <c r="J323" s="556"/>
      <c r="K323" s="556"/>
      <c r="L323" s="556"/>
      <c r="M323" s="556"/>
      <c r="N323" s="556"/>
      <c r="O323" s="556"/>
      <c r="P323" s="556"/>
      <c r="Q323" s="556"/>
      <c r="R323" s="556"/>
      <c r="S323" s="556"/>
      <c r="T323" s="556"/>
      <c r="U323" s="556"/>
      <c r="V323" s="556"/>
      <c r="W323" s="556"/>
      <c r="X323" s="556"/>
      <c r="Y323" s="170"/>
      <c r="Z323" s="170"/>
      <c r="AA323" s="170"/>
      <c r="AB323" s="171"/>
      <c r="AC323" s="173"/>
      <c r="AD323" s="4" t="b">
        <v>0</v>
      </c>
    </row>
    <row r="324" spans="1:31" ht="17.25" customHeight="1" x14ac:dyDescent="0.2">
      <c r="A324" s="144"/>
      <c r="B324" s="169"/>
      <c r="C324" s="505" t="s">
        <v>115</v>
      </c>
      <c r="D324" s="506"/>
      <c r="E324" s="506"/>
      <c r="F324" s="506"/>
      <c r="G324" s="506"/>
      <c r="H324" s="506"/>
      <c r="I324" s="506"/>
      <c r="J324" s="506"/>
      <c r="K324" s="506"/>
      <c r="L324" s="506"/>
      <c r="M324" s="506"/>
      <c r="N324" s="506"/>
      <c r="O324" s="506"/>
      <c r="P324" s="506"/>
      <c r="Q324" s="506"/>
      <c r="R324" s="506"/>
      <c r="S324" s="506"/>
      <c r="T324" s="506"/>
      <c r="U324" s="506"/>
      <c r="V324" s="506"/>
      <c r="W324" s="506"/>
      <c r="X324" s="506"/>
      <c r="Y324" s="170"/>
      <c r="Z324" s="170"/>
      <c r="AA324" s="170"/>
      <c r="AB324" s="171"/>
      <c r="AC324" s="173"/>
      <c r="AD324" s="4" t="b">
        <v>0</v>
      </c>
    </row>
    <row r="325" spans="1:31" ht="6.75" customHeight="1" x14ac:dyDescent="0.2">
      <c r="A325" s="144"/>
      <c r="B325" s="169"/>
      <c r="C325" s="158"/>
      <c r="D325" s="158"/>
      <c r="E325" s="158"/>
      <c r="F325" s="158"/>
      <c r="G325" s="158"/>
      <c r="H325" s="158"/>
      <c r="I325" s="158"/>
      <c r="J325" s="158"/>
      <c r="K325" s="158"/>
      <c r="L325" s="158"/>
      <c r="M325" s="158"/>
      <c r="N325" s="158"/>
      <c r="O325" s="158"/>
      <c r="P325" s="158"/>
      <c r="Q325" s="158"/>
      <c r="R325" s="158"/>
      <c r="S325" s="158"/>
      <c r="T325" s="158"/>
      <c r="U325" s="158"/>
      <c r="V325" s="158"/>
      <c r="W325" s="158"/>
      <c r="X325" s="158"/>
      <c r="Y325" s="168"/>
      <c r="Z325" s="168"/>
      <c r="AA325" s="168"/>
      <c r="AB325" s="168"/>
      <c r="AC325" s="134"/>
      <c r="AE325" s="276"/>
    </row>
    <row r="326" spans="1:31" ht="17.25" customHeight="1" x14ac:dyDescent="0.2">
      <c r="A326" s="531" t="str">
        <f>IF(AND(OR(AD316=1,AD316=""),AE319&lt;&gt;0),"Hinweis: Bitte widersprüchliche Angaben korrigieren (Leer oder 'Nein' und mind. ein Zutreffendes angekreuzt).",IF(AND(AD316=2,AE319=0),"Hinweis: Wertung kann nur bei Ankreuzen mindestens eines der angeführten Beispiele / 'Sonstiges' erfolgen.",""))</f>
        <v/>
      </c>
      <c r="B326" s="531"/>
      <c r="C326" s="531"/>
      <c r="D326" s="531"/>
      <c r="E326" s="531"/>
      <c r="F326" s="531"/>
      <c r="G326" s="531"/>
      <c r="H326" s="531"/>
      <c r="I326" s="531"/>
      <c r="J326" s="531"/>
      <c r="K326" s="531"/>
      <c r="L326" s="531"/>
      <c r="M326" s="531"/>
      <c r="N326" s="531"/>
      <c r="O326" s="531"/>
      <c r="P326" s="531"/>
      <c r="Q326" s="531"/>
      <c r="R326" s="531"/>
      <c r="S326" s="531"/>
      <c r="T326" s="531"/>
      <c r="U326" s="531"/>
      <c r="V326" s="531"/>
      <c r="W326" s="531"/>
      <c r="X326" s="531"/>
      <c r="Y326" s="531"/>
      <c r="Z326" s="531"/>
      <c r="AA326" s="531"/>
      <c r="AB326" s="531"/>
      <c r="AC326" s="531"/>
      <c r="AE326" s="315"/>
    </row>
    <row r="327" spans="1:31" ht="7.5" customHeight="1" x14ac:dyDescent="0.2"/>
    <row r="328" spans="1:31" ht="15" customHeight="1" x14ac:dyDescent="0.2">
      <c r="A328" s="411" t="s">
        <v>117</v>
      </c>
      <c r="B328" s="412"/>
      <c r="C328" s="412"/>
      <c r="D328" s="412"/>
      <c r="E328" s="412"/>
      <c r="F328" s="412"/>
      <c r="G328" s="412"/>
      <c r="H328" s="412"/>
      <c r="I328" s="412"/>
      <c r="J328" s="412"/>
      <c r="K328" s="412"/>
      <c r="L328" s="412"/>
      <c r="M328" s="412"/>
      <c r="N328" s="412"/>
      <c r="O328" s="412"/>
      <c r="P328" s="412"/>
      <c r="Q328" s="412"/>
      <c r="R328" s="412"/>
      <c r="S328" s="412"/>
      <c r="T328" s="412"/>
      <c r="U328" s="412"/>
      <c r="V328" s="412"/>
      <c r="W328" s="412"/>
      <c r="X328" s="412"/>
      <c r="Y328" s="412"/>
      <c r="Z328" s="412"/>
      <c r="AA328" s="412"/>
      <c r="AB328" s="412"/>
      <c r="AC328" s="413"/>
    </row>
    <row r="329" spans="1:31" ht="30" customHeight="1" x14ac:dyDescent="0.2">
      <c r="A329" s="440"/>
      <c r="B329" s="441"/>
      <c r="C329" s="441"/>
      <c r="D329" s="441"/>
      <c r="E329" s="441"/>
      <c r="F329" s="441"/>
      <c r="G329" s="441"/>
      <c r="H329" s="441"/>
      <c r="I329" s="441"/>
      <c r="J329" s="441"/>
      <c r="K329" s="441"/>
      <c r="L329" s="441"/>
      <c r="M329" s="441"/>
      <c r="N329" s="441"/>
      <c r="O329" s="441"/>
      <c r="P329" s="441"/>
      <c r="Q329" s="441"/>
      <c r="R329" s="441"/>
      <c r="S329" s="441"/>
      <c r="T329" s="441"/>
      <c r="U329" s="441"/>
      <c r="V329" s="441"/>
      <c r="W329" s="441"/>
      <c r="X329" s="441"/>
      <c r="Y329" s="441"/>
      <c r="Z329" s="441"/>
      <c r="AA329" s="441"/>
      <c r="AB329" s="441"/>
      <c r="AC329" s="442"/>
    </row>
    <row r="330" spans="1:31" x14ac:dyDescent="0.2">
      <c r="AC330" s="128"/>
    </row>
    <row r="331" spans="1:31" ht="178.5" customHeight="1" x14ac:dyDescent="0.2">
      <c r="A331" s="555" t="s">
        <v>269</v>
      </c>
      <c r="B331" s="555"/>
      <c r="C331" s="555"/>
      <c r="D331" s="555"/>
      <c r="E331" s="555"/>
      <c r="F331" s="555"/>
      <c r="G331" s="555"/>
      <c r="H331" s="555"/>
      <c r="I331" s="555"/>
      <c r="J331" s="555"/>
      <c r="K331" s="555"/>
      <c r="L331" s="555"/>
      <c r="M331" s="555"/>
      <c r="N331" s="555"/>
      <c r="O331" s="555"/>
      <c r="P331" s="555"/>
      <c r="Q331" s="555"/>
      <c r="R331" s="555"/>
      <c r="S331" s="555"/>
      <c r="T331" s="555"/>
      <c r="U331" s="555"/>
      <c r="V331" s="555"/>
      <c r="W331" s="555"/>
      <c r="X331" s="555"/>
      <c r="Y331" s="555"/>
      <c r="Z331" s="555"/>
      <c r="AA331" s="555"/>
      <c r="AB331" s="555"/>
      <c r="AC331" s="555"/>
    </row>
    <row r="332" spans="1:31" ht="49.5" customHeight="1" x14ac:dyDescent="0.2">
      <c r="A332" s="557" t="s">
        <v>397</v>
      </c>
      <c r="B332" s="557"/>
      <c r="C332" s="557"/>
      <c r="D332" s="557"/>
      <c r="E332" s="557"/>
      <c r="F332" s="557"/>
      <c r="G332" s="557"/>
      <c r="H332" s="557"/>
      <c r="I332" s="557"/>
      <c r="J332" s="557"/>
      <c r="K332" s="557"/>
      <c r="L332" s="557"/>
      <c r="M332" s="557"/>
      <c r="N332" s="557"/>
      <c r="O332" s="557"/>
      <c r="P332" s="557"/>
      <c r="Q332" s="557"/>
      <c r="R332" s="557"/>
      <c r="S332" s="557"/>
      <c r="T332" s="557"/>
      <c r="U332" s="557"/>
      <c r="V332" s="557"/>
      <c r="W332" s="557"/>
      <c r="X332" s="557"/>
      <c r="Y332" s="557"/>
      <c r="Z332" s="557"/>
      <c r="AA332" s="557"/>
      <c r="AB332" s="557"/>
      <c r="AC332" s="557"/>
    </row>
    <row r="334" spans="1:31" hidden="1" x14ac:dyDescent="0.2"/>
    <row r="335" spans="1:31" hidden="1" x14ac:dyDescent="0.2"/>
    <row r="336" spans="1:31" hidden="1" x14ac:dyDescent="0.2"/>
    <row r="337" spans="1:32" hidden="1" x14ac:dyDescent="0.2"/>
    <row r="338" spans="1:32" hidden="1" x14ac:dyDescent="0.2"/>
    <row r="339" spans="1:32" ht="15" customHeight="1" x14ac:dyDescent="0.2"/>
    <row r="340" spans="1:32" ht="15" x14ac:dyDescent="0.25">
      <c r="A340" s="150" t="s">
        <v>281</v>
      </c>
      <c r="B340" s="452" t="s">
        <v>282</v>
      </c>
      <c r="C340" s="452"/>
      <c r="D340" s="452"/>
      <c r="E340" s="452"/>
      <c r="F340" s="452"/>
      <c r="G340" s="452"/>
      <c r="H340" s="452"/>
      <c r="I340" s="452"/>
      <c r="J340" s="452"/>
      <c r="K340" s="452"/>
      <c r="L340" s="452"/>
      <c r="M340" s="452"/>
      <c r="N340" s="452"/>
      <c r="O340" s="452"/>
      <c r="P340" s="452"/>
      <c r="Q340" s="452"/>
      <c r="R340" s="452"/>
      <c r="S340" s="452"/>
      <c r="T340" s="452"/>
      <c r="U340" s="452"/>
      <c r="V340" s="452"/>
      <c r="W340" s="452"/>
      <c r="X340" s="452"/>
      <c r="Y340" s="452"/>
      <c r="Z340" s="452"/>
      <c r="AA340" s="452"/>
      <c r="AB340" s="452"/>
      <c r="AC340" s="452"/>
    </row>
    <row r="341" spans="1:32" x14ac:dyDescent="0.2">
      <c r="Q341" s="153"/>
    </row>
    <row r="342" spans="1:32" ht="33" customHeight="1" x14ac:dyDescent="0.25">
      <c r="A342" s="458" t="s">
        <v>279</v>
      </c>
      <c r="B342" s="458"/>
      <c r="C342" s="458"/>
      <c r="D342" s="458"/>
      <c r="E342" s="458"/>
      <c r="F342" s="458"/>
      <c r="G342" s="458"/>
      <c r="H342" s="458"/>
      <c r="I342" s="458"/>
      <c r="J342" s="458"/>
      <c r="K342" s="458"/>
      <c r="L342" s="458"/>
      <c r="M342" s="458"/>
      <c r="N342" s="458"/>
      <c r="O342" s="458"/>
      <c r="P342" s="458"/>
      <c r="Q342" s="458"/>
      <c r="R342" s="458"/>
      <c r="S342" s="458"/>
      <c r="T342" s="458"/>
      <c r="U342" s="458"/>
      <c r="V342" s="458"/>
      <c r="W342" s="458"/>
      <c r="X342" s="458"/>
      <c r="Y342" s="458"/>
      <c r="Z342" s="458"/>
      <c r="AA342" s="458"/>
      <c r="AB342" s="458"/>
      <c r="AC342" s="458"/>
    </row>
    <row r="343" spans="1:32" ht="27.75" customHeight="1" x14ac:dyDescent="0.2">
      <c r="A343" s="416" t="s">
        <v>157</v>
      </c>
      <c r="B343" s="417"/>
      <c r="C343" s="417"/>
      <c r="D343" s="417"/>
      <c r="E343" s="417"/>
      <c r="F343" s="417"/>
      <c r="G343" s="417"/>
      <c r="H343" s="417"/>
      <c r="I343" s="417"/>
      <c r="J343" s="417"/>
      <c r="K343" s="417"/>
      <c r="L343" s="417"/>
      <c r="M343" s="417"/>
      <c r="N343" s="417"/>
      <c r="O343" s="417"/>
      <c r="P343" s="417"/>
      <c r="Q343" s="417"/>
      <c r="R343" s="417"/>
      <c r="S343" s="417"/>
      <c r="T343" s="417"/>
      <c r="U343" s="417"/>
      <c r="V343" s="417"/>
      <c r="W343" s="417"/>
      <c r="X343" s="418"/>
      <c r="Y343" s="493" t="s">
        <v>26</v>
      </c>
      <c r="Z343" s="494"/>
      <c r="AA343" s="494"/>
      <c r="AB343" s="495"/>
      <c r="AC343" s="142"/>
      <c r="AD343" s="4"/>
      <c r="AE343" s="269" t="str">
        <f>IF(AD343=1,AF343,IF(AD343=2,AF344,IF(AD343=3,AF345,IF(AD343=4,AF346,""))))</f>
        <v/>
      </c>
      <c r="AF343" s="128">
        <v>-1</v>
      </c>
    </row>
    <row r="344" spans="1:32" ht="74.25" customHeight="1" x14ac:dyDescent="0.2">
      <c r="A344" s="416" t="s">
        <v>158</v>
      </c>
      <c r="B344" s="417"/>
      <c r="C344" s="417"/>
      <c r="D344" s="417"/>
      <c r="E344" s="417"/>
      <c r="F344" s="417"/>
      <c r="G344" s="417"/>
      <c r="H344" s="417"/>
      <c r="I344" s="417"/>
      <c r="J344" s="417"/>
      <c r="K344" s="417"/>
      <c r="L344" s="417"/>
      <c r="M344" s="417"/>
      <c r="N344" s="417"/>
      <c r="O344" s="417"/>
      <c r="P344" s="417"/>
      <c r="Q344" s="417"/>
      <c r="R344" s="417"/>
      <c r="S344" s="417"/>
      <c r="T344" s="417"/>
      <c r="U344" s="417"/>
      <c r="V344" s="417"/>
      <c r="W344" s="417"/>
      <c r="X344" s="418"/>
      <c r="Y344" s="493" t="s">
        <v>12</v>
      </c>
      <c r="Z344" s="494"/>
      <c r="AA344" s="494"/>
      <c r="AB344" s="495"/>
      <c r="AC344" s="142"/>
      <c r="AF344" s="128">
        <v>0</v>
      </c>
    </row>
    <row r="345" spans="1:32" ht="31.5" customHeight="1" x14ac:dyDescent="0.2">
      <c r="A345" s="416" t="s">
        <v>159</v>
      </c>
      <c r="B345" s="417"/>
      <c r="C345" s="417"/>
      <c r="D345" s="417"/>
      <c r="E345" s="417"/>
      <c r="F345" s="417"/>
      <c r="G345" s="417"/>
      <c r="H345" s="417"/>
      <c r="I345" s="417"/>
      <c r="J345" s="417"/>
      <c r="K345" s="417"/>
      <c r="L345" s="417"/>
      <c r="M345" s="417"/>
      <c r="N345" s="417"/>
      <c r="O345" s="417"/>
      <c r="P345" s="417"/>
      <c r="Q345" s="417"/>
      <c r="R345" s="417"/>
      <c r="S345" s="417"/>
      <c r="T345" s="417"/>
      <c r="U345" s="417"/>
      <c r="V345" s="417"/>
      <c r="W345" s="417"/>
      <c r="X345" s="418"/>
      <c r="Y345" s="493" t="s">
        <v>14</v>
      </c>
      <c r="Z345" s="494"/>
      <c r="AA345" s="494"/>
      <c r="AB345" s="495"/>
      <c r="AC345" s="142"/>
      <c r="AF345" s="128">
        <v>0.5</v>
      </c>
    </row>
    <row r="346" spans="1:32" ht="30" customHeight="1" x14ac:dyDescent="0.2">
      <c r="A346" s="416" t="s">
        <v>270</v>
      </c>
      <c r="B346" s="417"/>
      <c r="C346" s="417"/>
      <c r="D346" s="417"/>
      <c r="E346" s="417"/>
      <c r="F346" s="417"/>
      <c r="G346" s="417"/>
      <c r="H346" s="417"/>
      <c r="I346" s="417"/>
      <c r="J346" s="417"/>
      <c r="K346" s="417"/>
      <c r="L346" s="417"/>
      <c r="M346" s="417"/>
      <c r="N346" s="417"/>
      <c r="O346" s="417"/>
      <c r="P346" s="417"/>
      <c r="Q346" s="417"/>
      <c r="R346" s="417"/>
      <c r="S346" s="417"/>
      <c r="T346" s="417"/>
      <c r="U346" s="417"/>
      <c r="V346" s="417"/>
      <c r="W346" s="417"/>
      <c r="X346" s="418"/>
      <c r="Y346" s="493" t="s">
        <v>27</v>
      </c>
      <c r="Z346" s="494"/>
      <c r="AA346" s="494"/>
      <c r="AB346" s="495"/>
      <c r="AC346" s="142"/>
      <c r="AF346" s="128">
        <v>1</v>
      </c>
    </row>
    <row r="349" spans="1:32" ht="15" customHeight="1" x14ac:dyDescent="0.2">
      <c r="A349" s="411" t="s">
        <v>117</v>
      </c>
      <c r="B349" s="412"/>
      <c r="C349" s="412"/>
      <c r="D349" s="412"/>
      <c r="E349" s="412"/>
      <c r="F349" s="412"/>
      <c r="G349" s="412"/>
      <c r="H349" s="412"/>
      <c r="I349" s="412"/>
      <c r="J349" s="412"/>
      <c r="K349" s="412"/>
      <c r="L349" s="412"/>
      <c r="M349" s="412"/>
      <c r="N349" s="412"/>
      <c r="O349" s="412"/>
      <c r="P349" s="412"/>
      <c r="Q349" s="412"/>
      <c r="R349" s="412"/>
      <c r="S349" s="412"/>
      <c r="T349" s="412"/>
      <c r="U349" s="412"/>
      <c r="V349" s="412"/>
      <c r="W349" s="412"/>
      <c r="X349" s="412"/>
      <c r="Y349" s="412"/>
      <c r="Z349" s="412"/>
      <c r="AA349" s="412"/>
      <c r="AB349" s="412"/>
      <c r="AC349" s="413"/>
    </row>
    <row r="350" spans="1:32" ht="30" customHeight="1" x14ac:dyDescent="0.2">
      <c r="A350" s="440"/>
      <c r="B350" s="441"/>
      <c r="C350" s="441"/>
      <c r="D350" s="441"/>
      <c r="E350" s="441"/>
      <c r="F350" s="441"/>
      <c r="G350" s="441"/>
      <c r="H350" s="441"/>
      <c r="I350" s="441"/>
      <c r="J350" s="441"/>
      <c r="K350" s="441"/>
      <c r="L350" s="441"/>
      <c r="M350" s="441"/>
      <c r="N350" s="441"/>
      <c r="O350" s="441"/>
      <c r="P350" s="441"/>
      <c r="Q350" s="441"/>
      <c r="R350" s="441"/>
      <c r="S350" s="441"/>
      <c r="T350" s="441"/>
      <c r="U350" s="441"/>
      <c r="V350" s="441"/>
      <c r="W350" s="441"/>
      <c r="X350" s="441"/>
      <c r="Y350" s="441"/>
      <c r="Z350" s="441"/>
      <c r="AA350" s="441"/>
      <c r="AB350" s="441"/>
      <c r="AC350" s="442"/>
    </row>
    <row r="351" spans="1:32" x14ac:dyDescent="0.2">
      <c r="AC351" s="128"/>
    </row>
    <row r="352" spans="1:32" ht="279.75" customHeight="1" x14ac:dyDescent="0.2">
      <c r="A352" s="437" t="s">
        <v>280</v>
      </c>
      <c r="B352" s="438"/>
      <c r="C352" s="438"/>
      <c r="D352" s="438"/>
      <c r="E352" s="438"/>
      <c r="F352" s="438"/>
      <c r="G352" s="438"/>
      <c r="H352" s="438"/>
      <c r="I352" s="438"/>
      <c r="J352" s="438"/>
      <c r="K352" s="438"/>
      <c r="L352" s="438"/>
      <c r="M352" s="438"/>
      <c r="N352" s="438"/>
      <c r="O352" s="438"/>
      <c r="P352" s="438"/>
      <c r="Q352" s="438"/>
      <c r="R352" s="438"/>
      <c r="S352" s="438"/>
      <c r="T352" s="438"/>
      <c r="U352" s="438"/>
      <c r="V352" s="438"/>
      <c r="W352" s="438"/>
      <c r="X352" s="438"/>
      <c r="Y352" s="438"/>
      <c r="Z352" s="438"/>
      <c r="AA352" s="438"/>
      <c r="AB352" s="438"/>
      <c r="AC352" s="439"/>
    </row>
    <row r="353" spans="1:37" ht="65.25" customHeight="1" x14ac:dyDescent="0.2">
      <c r="A353" s="453" t="s">
        <v>296</v>
      </c>
      <c r="B353" s="553"/>
      <c r="C353" s="553"/>
      <c r="D353" s="553"/>
      <c r="E353" s="553"/>
      <c r="F353" s="553"/>
      <c r="G353" s="553"/>
      <c r="H353" s="553"/>
      <c r="I353" s="553"/>
      <c r="J353" s="553"/>
      <c r="K353" s="553"/>
      <c r="L353" s="553"/>
      <c r="M353" s="553"/>
      <c r="N353" s="553"/>
      <c r="O353" s="553"/>
      <c r="P353" s="553"/>
      <c r="Q353" s="553"/>
      <c r="R353" s="553"/>
      <c r="S353" s="553"/>
      <c r="T353" s="553"/>
      <c r="U353" s="553"/>
      <c r="V353" s="553"/>
      <c r="W353" s="553"/>
      <c r="X353" s="553"/>
      <c r="Y353" s="553"/>
      <c r="Z353" s="553"/>
      <c r="AA353" s="553"/>
      <c r="AB353" s="553"/>
      <c r="AC353" s="554"/>
    </row>
    <row r="355" spans="1:37" hidden="1" x14ac:dyDescent="0.2"/>
    <row r="356" spans="1:37" hidden="1" x14ac:dyDescent="0.2"/>
    <row r="357" spans="1:37" hidden="1" x14ac:dyDescent="0.2"/>
    <row r="358" spans="1:37" hidden="1" x14ac:dyDescent="0.2"/>
    <row r="359" spans="1:37" hidden="1" x14ac:dyDescent="0.2"/>
    <row r="361" spans="1:37" ht="15" x14ac:dyDescent="0.25">
      <c r="A361" s="594" t="s">
        <v>305</v>
      </c>
      <c r="B361" s="594"/>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row>
    <row r="362" spans="1:37" x14ac:dyDescent="0.2">
      <c r="Q362" s="153"/>
    </row>
    <row r="363" spans="1:37" ht="39" customHeight="1" x14ac:dyDescent="0.2">
      <c r="A363" s="595" t="s">
        <v>306</v>
      </c>
      <c r="B363" s="595"/>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G363" s="277" t="s">
        <v>349</v>
      </c>
      <c r="AH363" s="278"/>
      <c r="AI363" s="278"/>
      <c r="AJ363" s="278"/>
      <c r="AK363" s="279"/>
    </row>
    <row r="364" spans="1:37" ht="37.5" customHeight="1" x14ac:dyDescent="0.2">
      <c r="A364" s="419" t="s">
        <v>307</v>
      </c>
      <c r="B364" s="417"/>
      <c r="C364" s="417"/>
      <c r="D364" s="417"/>
      <c r="E364" s="417"/>
      <c r="F364" s="417"/>
      <c r="G364" s="417"/>
      <c r="H364" s="417"/>
      <c r="I364" s="417"/>
      <c r="J364" s="417"/>
      <c r="K364" s="417"/>
      <c r="L364" s="417"/>
      <c r="M364" s="417"/>
      <c r="N364" s="417"/>
      <c r="O364" s="417"/>
      <c r="P364" s="417"/>
      <c r="Q364" s="417"/>
      <c r="R364" s="417"/>
      <c r="S364" s="417"/>
      <c r="T364" s="417"/>
      <c r="U364" s="417"/>
      <c r="V364" s="417"/>
      <c r="W364" s="417"/>
      <c r="X364" s="417"/>
      <c r="Y364" s="418"/>
      <c r="Z364" s="564" t="s">
        <v>45</v>
      </c>
      <c r="AA364" s="565"/>
      <c r="AB364" s="565"/>
      <c r="AC364" s="566"/>
      <c r="AG364" s="280" t="s">
        <v>168</v>
      </c>
      <c r="AH364" s="451" t="s">
        <v>347</v>
      </c>
      <c r="AI364" s="451"/>
      <c r="AJ364" s="205" t="s">
        <v>346</v>
      </c>
      <c r="AK364" s="281"/>
    </row>
    <row r="365" spans="1:37" ht="22.5" customHeight="1" x14ac:dyDescent="0.2">
      <c r="A365" s="174"/>
      <c r="B365" s="476" t="s">
        <v>15</v>
      </c>
      <c r="C365" s="477"/>
      <c r="D365" s="477"/>
      <c r="E365" s="477"/>
      <c r="F365" s="477"/>
      <c r="G365" s="477"/>
      <c r="H365" s="477"/>
      <c r="I365" s="477"/>
      <c r="J365" s="477"/>
      <c r="K365" s="175"/>
      <c r="L365" s="176"/>
      <c r="M365" s="174"/>
      <c r="N365" s="476" t="s">
        <v>43</v>
      </c>
      <c r="O365" s="477"/>
      <c r="P365" s="477"/>
      <c r="Q365" s="477"/>
      <c r="R365" s="477"/>
      <c r="S365" s="477"/>
      <c r="T365" s="477"/>
      <c r="U365" s="477"/>
      <c r="V365" s="477"/>
      <c r="W365" s="477"/>
      <c r="X365" s="477"/>
      <c r="Y365" s="477"/>
      <c r="Z365" s="567"/>
      <c r="AA365" s="568"/>
      <c r="AB365" s="568"/>
      <c r="AC365" s="569"/>
      <c r="AD365" s="1"/>
      <c r="AE365" s="201" t="b">
        <v>0</v>
      </c>
      <c r="AG365" s="308" t="str">
        <f>IF(AJ365="","",IF(LEN(AJ365)=2,-0.5,-1))</f>
        <v/>
      </c>
      <c r="AH365" s="306" t="str">
        <f>IF(AD365=FALSE,"","1;")</f>
        <v/>
      </c>
      <c r="AI365" s="306" t="str">
        <f>IF(AE365=FALSE,"","4;")</f>
        <v/>
      </c>
      <c r="AJ365" s="269" t="str">
        <f>CONCATENATE(AH365,AH366,AH367,AI365,AI366,AI367)</f>
        <v/>
      </c>
      <c r="AK365" s="281"/>
    </row>
    <row r="366" spans="1:37" ht="22.5" customHeight="1" x14ac:dyDescent="0.2">
      <c r="A366" s="174"/>
      <c r="B366" s="476" t="s">
        <v>41</v>
      </c>
      <c r="C366" s="477"/>
      <c r="D366" s="477"/>
      <c r="E366" s="477"/>
      <c r="F366" s="477"/>
      <c r="G366" s="477"/>
      <c r="H366" s="477"/>
      <c r="I366" s="477"/>
      <c r="J366" s="477"/>
      <c r="K366" s="175"/>
      <c r="L366" s="176"/>
      <c r="M366" s="174"/>
      <c r="N366" s="476" t="s">
        <v>44</v>
      </c>
      <c r="O366" s="477"/>
      <c r="P366" s="477"/>
      <c r="Q366" s="477"/>
      <c r="R366" s="477"/>
      <c r="S366" s="477"/>
      <c r="T366" s="477"/>
      <c r="U366" s="477"/>
      <c r="V366" s="477"/>
      <c r="W366" s="477"/>
      <c r="X366" s="477"/>
      <c r="Y366" s="477"/>
      <c r="Z366" s="567"/>
      <c r="AA366" s="568"/>
      <c r="AB366" s="568"/>
      <c r="AC366" s="569"/>
      <c r="AD366" s="2"/>
      <c r="AE366" s="202" t="b">
        <v>0</v>
      </c>
      <c r="AG366" s="282"/>
      <c r="AH366" s="306" t="str">
        <f>IF(AD366=FALSE,"","2;")</f>
        <v/>
      </c>
      <c r="AI366" s="306" t="str">
        <f>IF(AE366=FALSE,"","5;")</f>
        <v/>
      </c>
      <c r="AJ366" s="141"/>
      <c r="AK366" s="480" t="s">
        <v>170</v>
      </c>
    </row>
    <row r="367" spans="1:37" ht="34.5" customHeight="1" x14ac:dyDescent="0.2">
      <c r="A367" s="177"/>
      <c r="B367" s="483" t="s">
        <v>42</v>
      </c>
      <c r="C367" s="484"/>
      <c r="D367" s="484"/>
      <c r="E367" s="484"/>
      <c r="F367" s="484"/>
      <c r="G367" s="484"/>
      <c r="H367" s="484"/>
      <c r="I367" s="484"/>
      <c r="J367" s="484"/>
      <c r="K367" s="178"/>
      <c r="L367" s="179"/>
      <c r="M367" s="177"/>
      <c r="N367" s="483" t="s">
        <v>29</v>
      </c>
      <c r="O367" s="484"/>
      <c r="P367" s="484"/>
      <c r="Q367" s="484"/>
      <c r="R367" s="484"/>
      <c r="S367" s="484"/>
      <c r="T367" s="484"/>
      <c r="U367" s="484"/>
      <c r="V367" s="484"/>
      <c r="W367" s="484"/>
      <c r="X367" s="484"/>
      <c r="Y367" s="477"/>
      <c r="Z367" s="570"/>
      <c r="AA367" s="571"/>
      <c r="AB367" s="571"/>
      <c r="AC367" s="572"/>
      <c r="AD367" s="3"/>
      <c r="AE367" s="203" t="b">
        <v>0</v>
      </c>
      <c r="AG367" s="282"/>
      <c r="AH367" s="306" t="str">
        <f>IF(AD367=FALSE,"","3;")</f>
        <v/>
      </c>
      <c r="AI367" s="306" t="str">
        <f>IF(AE367=FALSE,"","6;")</f>
        <v/>
      </c>
      <c r="AJ367" s="141"/>
      <c r="AK367" s="454"/>
    </row>
    <row r="368" spans="1:37" ht="40.5" customHeight="1" x14ac:dyDescent="0.2">
      <c r="A368" s="180"/>
      <c r="B368" s="478" t="s">
        <v>308</v>
      </c>
      <c r="C368" s="478"/>
      <c r="D368" s="478"/>
      <c r="E368" s="478"/>
      <c r="F368" s="478"/>
      <c r="G368" s="478"/>
      <c r="H368" s="478"/>
      <c r="I368" s="478"/>
      <c r="J368" s="478"/>
      <c r="K368" s="478"/>
      <c r="L368" s="478"/>
      <c r="M368" s="478"/>
      <c r="N368" s="478"/>
      <c r="O368" s="478"/>
      <c r="P368" s="478"/>
      <c r="Q368" s="478"/>
      <c r="R368" s="478"/>
      <c r="S368" s="478"/>
      <c r="T368" s="478"/>
      <c r="U368" s="478"/>
      <c r="V368" s="478"/>
      <c r="W368" s="478"/>
      <c r="X368" s="478"/>
      <c r="Y368" s="479"/>
      <c r="Z368" s="584" t="s">
        <v>12</v>
      </c>
      <c r="AA368" s="585"/>
      <c r="AB368" s="585"/>
      <c r="AC368" s="586"/>
      <c r="AD368" s="2"/>
      <c r="AE368" s="202"/>
      <c r="AG368" s="282"/>
      <c r="AH368" s="141"/>
      <c r="AI368" s="141"/>
      <c r="AJ368" s="141"/>
      <c r="AK368" s="307" t="str">
        <f>IF(AD368=TRUE,"x","")</f>
        <v/>
      </c>
    </row>
    <row r="369" spans="1:37" ht="39.75" customHeight="1" x14ac:dyDescent="0.2">
      <c r="A369" s="419" t="s">
        <v>309</v>
      </c>
      <c r="B369" s="417"/>
      <c r="C369" s="417"/>
      <c r="D369" s="417"/>
      <c r="E369" s="417"/>
      <c r="F369" s="417"/>
      <c r="G369" s="417"/>
      <c r="H369" s="417"/>
      <c r="I369" s="417"/>
      <c r="J369" s="417"/>
      <c r="K369" s="417"/>
      <c r="L369" s="417"/>
      <c r="M369" s="417"/>
      <c r="N369" s="417"/>
      <c r="O369" s="417"/>
      <c r="P369" s="417"/>
      <c r="Q369" s="417"/>
      <c r="R369" s="417"/>
      <c r="S369" s="417"/>
      <c r="T369" s="417"/>
      <c r="U369" s="417"/>
      <c r="V369" s="417"/>
      <c r="W369" s="417"/>
      <c r="X369" s="417"/>
      <c r="Y369" s="418"/>
      <c r="Z369" s="564" t="s">
        <v>46</v>
      </c>
      <c r="AA369" s="565"/>
      <c r="AB369" s="565"/>
      <c r="AC369" s="566"/>
      <c r="AD369" s="2"/>
      <c r="AE369" s="202"/>
      <c r="AG369" s="280" t="s">
        <v>169</v>
      </c>
      <c r="AH369" s="451" t="s">
        <v>348</v>
      </c>
      <c r="AI369" s="451"/>
      <c r="AJ369" s="313" t="s">
        <v>346</v>
      </c>
      <c r="AK369" s="281"/>
    </row>
    <row r="370" spans="1:37" ht="22.5" customHeight="1" x14ac:dyDescent="0.2">
      <c r="A370" s="174"/>
      <c r="B370" s="476" t="s">
        <v>15</v>
      </c>
      <c r="C370" s="477"/>
      <c r="D370" s="477"/>
      <c r="E370" s="477"/>
      <c r="F370" s="477"/>
      <c r="G370" s="477"/>
      <c r="H370" s="477"/>
      <c r="I370" s="477"/>
      <c r="J370" s="477"/>
      <c r="K370" s="175"/>
      <c r="L370" s="176"/>
      <c r="M370" s="174"/>
      <c r="N370" s="476" t="s">
        <v>43</v>
      </c>
      <c r="O370" s="477"/>
      <c r="P370" s="477"/>
      <c r="Q370" s="477"/>
      <c r="R370" s="477"/>
      <c r="S370" s="477"/>
      <c r="T370" s="477"/>
      <c r="U370" s="477"/>
      <c r="V370" s="477"/>
      <c r="W370" s="477"/>
      <c r="X370" s="477"/>
      <c r="Y370" s="477"/>
      <c r="Z370" s="567"/>
      <c r="AA370" s="568"/>
      <c r="AB370" s="568"/>
      <c r="AC370" s="569"/>
      <c r="AD370" s="1"/>
      <c r="AE370" s="201"/>
      <c r="AG370" s="308" t="str">
        <f>IF(AJ370="","",IF(LEN(AJ370)=2,0.5,1))</f>
        <v/>
      </c>
      <c r="AH370" s="306" t="str">
        <f>IF(AD370=FALSE,"","1;")</f>
        <v/>
      </c>
      <c r="AI370" s="306" t="str">
        <f>IF(AE370=FALSE,"","4;")</f>
        <v/>
      </c>
      <c r="AJ370" s="269" t="str">
        <f>CONCATENATE(AH370,AH371,AH372,AI370,AI371,AI372)</f>
        <v/>
      </c>
      <c r="AK370" s="281"/>
    </row>
    <row r="371" spans="1:37" ht="22.5" customHeight="1" x14ac:dyDescent="0.2">
      <c r="A371" s="174"/>
      <c r="B371" s="476" t="s">
        <v>41</v>
      </c>
      <c r="C371" s="477"/>
      <c r="D371" s="477"/>
      <c r="E371" s="477"/>
      <c r="F371" s="477"/>
      <c r="G371" s="477"/>
      <c r="H371" s="477"/>
      <c r="I371" s="477"/>
      <c r="J371" s="477"/>
      <c r="K371" s="175"/>
      <c r="L371" s="176"/>
      <c r="M371" s="174"/>
      <c r="N371" s="476" t="s">
        <v>44</v>
      </c>
      <c r="O371" s="477"/>
      <c r="P371" s="477"/>
      <c r="Q371" s="477"/>
      <c r="R371" s="477"/>
      <c r="S371" s="477"/>
      <c r="T371" s="477"/>
      <c r="U371" s="477"/>
      <c r="V371" s="477"/>
      <c r="W371" s="477"/>
      <c r="X371" s="477"/>
      <c r="Y371" s="477"/>
      <c r="Z371" s="567"/>
      <c r="AA371" s="568"/>
      <c r="AB371" s="568"/>
      <c r="AC371" s="569"/>
      <c r="AD371" s="2"/>
      <c r="AE371" s="202" t="b">
        <v>0</v>
      </c>
      <c r="AG371" s="282"/>
      <c r="AH371" s="306" t="str">
        <f>IF(AD371=FALSE,"","2;")</f>
        <v/>
      </c>
      <c r="AI371" s="306" t="str">
        <f>IF(AE371=FALSE,"","5;")</f>
        <v/>
      </c>
      <c r="AJ371" s="141"/>
      <c r="AK371" s="281"/>
    </row>
    <row r="372" spans="1:37" ht="27.75" customHeight="1" x14ac:dyDescent="0.2">
      <c r="A372" s="174"/>
      <c r="B372" s="476" t="s">
        <v>42</v>
      </c>
      <c r="C372" s="477"/>
      <c r="D372" s="477"/>
      <c r="E372" s="477"/>
      <c r="F372" s="477"/>
      <c r="G372" s="477"/>
      <c r="H372" s="477"/>
      <c r="I372" s="477"/>
      <c r="J372" s="477"/>
      <c r="K372" s="175"/>
      <c r="L372" s="176"/>
      <c r="M372" s="174"/>
      <c r="N372" s="476" t="s">
        <v>29</v>
      </c>
      <c r="O372" s="477"/>
      <c r="P372" s="477"/>
      <c r="Q372" s="477"/>
      <c r="R372" s="477"/>
      <c r="S372" s="477"/>
      <c r="T372" s="477"/>
      <c r="U372" s="477"/>
      <c r="V372" s="477"/>
      <c r="W372" s="477"/>
      <c r="X372" s="477"/>
      <c r="Y372" s="477"/>
      <c r="Z372" s="570"/>
      <c r="AA372" s="571"/>
      <c r="AB372" s="571"/>
      <c r="AC372" s="572"/>
      <c r="AD372" s="3"/>
      <c r="AE372" s="203" t="b">
        <v>0</v>
      </c>
      <c r="AG372" s="282"/>
      <c r="AH372" s="306" t="str">
        <f>IF(AD372=FALSE,"","3;")</f>
        <v/>
      </c>
      <c r="AI372" s="306" t="str">
        <f>IF(AE372=FALSE,"","6;")</f>
        <v/>
      </c>
      <c r="AJ372" s="141"/>
      <c r="AK372" s="281"/>
    </row>
    <row r="373" spans="1:37" ht="18" customHeight="1" x14ac:dyDescent="0.2">
      <c r="A373" s="482" t="str">
        <f>IF(AND(OR(AG365&lt;&gt;"",AG370&lt;&gt;""),AD368=TRUE),"Bitte korrigieren, widersprüchliche Angaben ('keine Wirkung' und 'pos.' bzw. 'neg. Wirkung')","")</f>
        <v/>
      </c>
      <c r="B373" s="482"/>
      <c r="C373" s="482"/>
      <c r="D373" s="482"/>
      <c r="E373" s="482"/>
      <c r="F373" s="482"/>
      <c r="G373" s="482"/>
      <c r="H373" s="482"/>
      <c r="I373" s="482"/>
      <c r="J373" s="482"/>
      <c r="K373" s="482"/>
      <c r="L373" s="482"/>
      <c r="M373" s="482"/>
      <c r="N373" s="482"/>
      <c r="O373" s="482"/>
      <c r="P373" s="482"/>
      <c r="Q373" s="482"/>
      <c r="R373" s="482"/>
      <c r="S373" s="482"/>
      <c r="T373" s="482"/>
      <c r="U373" s="482"/>
      <c r="V373" s="482"/>
      <c r="W373" s="482"/>
      <c r="X373" s="482"/>
      <c r="Y373" s="482"/>
      <c r="Z373" s="482"/>
      <c r="AA373" s="482"/>
      <c r="AB373" s="482"/>
      <c r="AC373" s="482"/>
      <c r="AG373" s="283"/>
      <c r="AH373" s="133"/>
      <c r="AI373" s="133"/>
      <c r="AJ373" s="133"/>
      <c r="AK373" s="284"/>
    </row>
    <row r="375" spans="1:37" ht="15" customHeight="1" x14ac:dyDescent="0.2">
      <c r="A375" s="411" t="s">
        <v>117</v>
      </c>
      <c r="B375" s="412"/>
      <c r="C375" s="412"/>
      <c r="D375" s="412"/>
      <c r="E375" s="412"/>
      <c r="F375" s="412"/>
      <c r="G375" s="412"/>
      <c r="H375" s="412"/>
      <c r="I375" s="412"/>
      <c r="J375" s="412"/>
      <c r="K375" s="412"/>
      <c r="L375" s="412"/>
      <c r="M375" s="412"/>
      <c r="N375" s="412"/>
      <c r="O375" s="412"/>
      <c r="P375" s="412"/>
      <c r="Q375" s="412"/>
      <c r="R375" s="412"/>
      <c r="S375" s="412"/>
      <c r="T375" s="412"/>
      <c r="U375" s="412"/>
      <c r="V375" s="412"/>
      <c r="W375" s="412"/>
      <c r="X375" s="412"/>
      <c r="Y375" s="412"/>
      <c r="Z375" s="412"/>
      <c r="AA375" s="412"/>
      <c r="AB375" s="412"/>
      <c r="AC375" s="413"/>
    </row>
    <row r="376" spans="1:37" ht="30" customHeight="1" x14ac:dyDescent="0.2">
      <c r="A376" s="440"/>
      <c r="B376" s="441"/>
      <c r="C376" s="441"/>
      <c r="D376" s="441"/>
      <c r="E376" s="441"/>
      <c r="F376" s="441"/>
      <c r="G376" s="441"/>
      <c r="H376" s="441"/>
      <c r="I376" s="441"/>
      <c r="J376" s="441"/>
      <c r="K376" s="441"/>
      <c r="L376" s="441"/>
      <c r="M376" s="441"/>
      <c r="N376" s="441"/>
      <c r="O376" s="441"/>
      <c r="P376" s="441"/>
      <c r="Q376" s="441"/>
      <c r="R376" s="441"/>
      <c r="S376" s="441"/>
      <c r="T376" s="441"/>
      <c r="U376" s="441"/>
      <c r="V376" s="441"/>
      <c r="W376" s="441"/>
      <c r="X376" s="441"/>
      <c r="Y376" s="441"/>
      <c r="Z376" s="441"/>
      <c r="AA376" s="441"/>
      <c r="AB376" s="441"/>
      <c r="AC376" s="442"/>
    </row>
    <row r="377" spans="1:37" x14ac:dyDescent="0.2">
      <c r="AC377" s="128"/>
    </row>
    <row r="378" spans="1:37" ht="121.5" customHeight="1" x14ac:dyDescent="0.2">
      <c r="A378" s="561" t="s">
        <v>310</v>
      </c>
      <c r="B378" s="562"/>
      <c r="C378" s="562"/>
      <c r="D378" s="562"/>
      <c r="E378" s="562"/>
      <c r="F378" s="562"/>
      <c r="G378" s="562"/>
      <c r="H378" s="562"/>
      <c r="I378" s="562"/>
      <c r="J378" s="562"/>
      <c r="K378" s="562"/>
      <c r="L378" s="562"/>
      <c r="M378" s="562"/>
      <c r="N378" s="562"/>
      <c r="O378" s="562"/>
      <c r="P378" s="562"/>
      <c r="Q378" s="562"/>
      <c r="R378" s="562"/>
      <c r="S378" s="562"/>
      <c r="T378" s="562"/>
      <c r="U378" s="562"/>
      <c r="V378" s="562"/>
      <c r="W378" s="562"/>
      <c r="X378" s="562"/>
      <c r="Y378" s="562"/>
      <c r="Z378" s="562"/>
      <c r="AA378" s="562"/>
      <c r="AB378" s="562"/>
      <c r="AC378" s="563"/>
    </row>
    <row r="381" spans="1:37" hidden="1" x14ac:dyDescent="0.2"/>
    <row r="382" spans="1:37" hidden="1" x14ac:dyDescent="0.2"/>
    <row r="383" spans="1:37" hidden="1" x14ac:dyDescent="0.2"/>
    <row r="384" spans="1:37" hidden="1" x14ac:dyDescent="0.2"/>
    <row r="385" spans="1:34" hidden="1" x14ac:dyDescent="0.2"/>
    <row r="386" spans="1:34" ht="40.5" customHeight="1" x14ac:dyDescent="0.2">
      <c r="A386" s="444" t="s">
        <v>47</v>
      </c>
      <c r="B386" s="444"/>
      <c r="C386" s="444"/>
      <c r="D386" s="444"/>
      <c r="E386" s="444"/>
      <c r="F386" s="444"/>
      <c r="G386" s="444"/>
      <c r="H386" s="444"/>
      <c r="I386" s="444"/>
      <c r="J386" s="444"/>
      <c r="K386" s="444"/>
      <c r="L386" s="444"/>
      <c r="M386" s="444"/>
      <c r="N386" s="444"/>
      <c r="O386" s="444"/>
      <c r="P386" s="444"/>
      <c r="Q386" s="444"/>
      <c r="R386" s="444"/>
      <c r="S386" s="444"/>
      <c r="T386" s="444"/>
      <c r="U386" s="444"/>
      <c r="V386" s="444"/>
      <c r="W386" s="444"/>
      <c r="X386" s="444"/>
      <c r="Y386" s="444"/>
      <c r="Z386" s="444"/>
      <c r="AA386" s="444"/>
      <c r="AB386" s="444"/>
      <c r="AC386" s="444"/>
    </row>
    <row r="387" spans="1:34" ht="14.25" customHeight="1" x14ac:dyDescent="0.2">
      <c r="A387" s="181"/>
      <c r="B387" s="181"/>
      <c r="C387" s="181"/>
      <c r="D387" s="181"/>
      <c r="E387" s="181"/>
      <c r="F387" s="181"/>
      <c r="G387" s="181"/>
      <c r="H387" s="181"/>
      <c r="I387" s="181"/>
      <c r="J387" s="181"/>
      <c r="K387" s="181"/>
      <c r="L387" s="181"/>
      <c r="M387" s="181"/>
      <c r="N387" s="181"/>
      <c r="O387" s="181"/>
      <c r="P387" s="181"/>
      <c r="Q387" s="182"/>
      <c r="R387" s="182"/>
      <c r="S387" s="182"/>
      <c r="T387" s="182"/>
      <c r="U387" s="182"/>
      <c r="V387" s="182"/>
      <c r="W387" s="182"/>
      <c r="X387" s="182"/>
      <c r="Y387" s="182"/>
      <c r="Z387" s="182"/>
      <c r="AA387" s="182"/>
      <c r="AB387" s="182"/>
      <c r="AC387" s="182"/>
    </row>
    <row r="388" spans="1:34" ht="279" customHeight="1" x14ac:dyDescent="0.2">
      <c r="A388" s="420" t="s">
        <v>1</v>
      </c>
      <c r="B388" s="421"/>
      <c r="C388" s="421"/>
      <c r="D388" s="487" t="s">
        <v>342</v>
      </c>
      <c r="E388" s="487"/>
      <c r="F388" s="487"/>
      <c r="G388" s="487"/>
      <c r="H388" s="487"/>
      <c r="I388" s="487"/>
      <c r="J388" s="487"/>
      <c r="K388" s="487"/>
      <c r="L388" s="487"/>
      <c r="M388" s="487"/>
      <c r="N388" s="487"/>
      <c r="O388" s="487"/>
      <c r="P388" s="487"/>
      <c r="Q388" s="487"/>
      <c r="R388" s="487"/>
      <c r="S388" s="487"/>
      <c r="T388" s="487"/>
      <c r="U388" s="487"/>
      <c r="V388" s="487"/>
      <c r="W388" s="487"/>
      <c r="X388" s="487"/>
      <c r="Y388" s="487"/>
      <c r="Z388" s="487"/>
      <c r="AA388" s="487"/>
      <c r="AB388" s="487"/>
      <c r="AC388" s="488"/>
      <c r="AF388" s="204"/>
    </row>
    <row r="390" spans="1:34" hidden="1" x14ac:dyDescent="0.2"/>
    <row r="391" spans="1:34" ht="22.5" customHeight="1" x14ac:dyDescent="0.2">
      <c r="A391" s="444" t="s">
        <v>48</v>
      </c>
      <c r="B391" s="444"/>
      <c r="C391" s="444"/>
      <c r="D391" s="444"/>
      <c r="E391" s="444"/>
      <c r="F391" s="444"/>
      <c r="G391" s="444"/>
      <c r="H391" s="444"/>
      <c r="I391" s="444"/>
      <c r="J391" s="444"/>
      <c r="K391" s="444"/>
      <c r="L391" s="444"/>
      <c r="M391" s="444"/>
      <c r="N391" s="444"/>
      <c r="O391" s="444"/>
      <c r="P391" s="444"/>
      <c r="Q391" s="444"/>
      <c r="R391" s="444"/>
      <c r="S391" s="444"/>
      <c r="T391" s="444"/>
      <c r="U391" s="444"/>
      <c r="V391" s="444"/>
      <c r="W391" s="444"/>
      <c r="X391" s="444"/>
      <c r="Y391" s="444"/>
      <c r="Z391" s="444"/>
      <c r="AA391" s="444"/>
      <c r="AB391" s="444"/>
      <c r="AC391" s="444"/>
    </row>
    <row r="393" spans="1:34" ht="51" customHeight="1" x14ac:dyDescent="0.2">
      <c r="A393" s="428" t="s">
        <v>118</v>
      </c>
      <c r="B393" s="428"/>
      <c r="C393" s="428"/>
      <c r="D393" s="428"/>
      <c r="E393" s="428"/>
      <c r="F393" s="428"/>
      <c r="G393" s="428"/>
      <c r="H393" s="428"/>
      <c r="I393" s="428"/>
      <c r="J393" s="428"/>
      <c r="K393" s="428"/>
      <c r="L393" s="428"/>
      <c r="M393" s="428"/>
      <c r="N393" s="428"/>
      <c r="O393" s="428"/>
      <c r="P393" s="428"/>
      <c r="Q393" s="428"/>
      <c r="R393" s="428"/>
      <c r="S393" s="428"/>
      <c r="T393" s="428"/>
      <c r="U393" s="428"/>
      <c r="V393" s="428"/>
      <c r="W393" s="428"/>
      <c r="X393" s="428"/>
      <c r="Y393" s="428"/>
      <c r="Z393" s="428"/>
      <c r="AA393" s="428"/>
      <c r="AB393" s="428"/>
      <c r="AC393" s="428"/>
      <c r="AF393" s="270"/>
      <c r="AG393" s="270"/>
      <c r="AH393" s="270"/>
    </row>
    <row r="394" spans="1:34" ht="14.25" customHeight="1" x14ac:dyDescent="0.25">
      <c r="A394" s="161"/>
      <c r="B394" s="16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c r="AA394" s="161"/>
      <c r="AB394" s="161"/>
      <c r="AC394" s="161"/>
      <c r="AF394" s="270"/>
      <c r="AG394" s="270"/>
      <c r="AH394" s="270"/>
    </row>
    <row r="395" spans="1:34" ht="17.25" customHeight="1" x14ac:dyDescent="0.2">
      <c r="A395" s="419" t="s">
        <v>40</v>
      </c>
      <c r="B395" s="417"/>
      <c r="C395" s="417"/>
      <c r="D395" s="417"/>
      <c r="E395" s="417"/>
      <c r="F395" s="417"/>
      <c r="G395" s="417"/>
      <c r="H395" s="417"/>
      <c r="I395" s="417"/>
      <c r="J395" s="417"/>
      <c r="K395" s="417"/>
      <c r="L395" s="417"/>
      <c r="M395" s="417"/>
      <c r="N395" s="417"/>
      <c r="O395" s="417"/>
      <c r="P395" s="417"/>
      <c r="Q395" s="417"/>
      <c r="R395" s="417"/>
      <c r="S395" s="417"/>
      <c r="T395" s="417"/>
      <c r="U395" s="417"/>
      <c r="V395" s="417"/>
      <c r="W395" s="417"/>
      <c r="X395" s="417"/>
      <c r="Y395" s="417"/>
      <c r="Z395" s="417"/>
      <c r="AA395" s="417"/>
      <c r="AB395" s="418"/>
      <c r="AC395" s="142"/>
      <c r="AD395" s="4"/>
      <c r="AE395" s="269" t="str">
        <f>IF(AD395=1,"Ja",IF(AD395=2,"Nein",""))</f>
        <v/>
      </c>
      <c r="AF395" s="270">
        <v>1</v>
      </c>
      <c r="AG395" s="270"/>
      <c r="AH395" s="270"/>
    </row>
    <row r="396" spans="1:34" ht="17.25" customHeight="1" x14ac:dyDescent="0.2">
      <c r="A396" s="419" t="s">
        <v>39</v>
      </c>
      <c r="B396" s="417"/>
      <c r="C396" s="417"/>
      <c r="D396" s="417"/>
      <c r="E396" s="417"/>
      <c r="F396" s="417"/>
      <c r="G396" s="417"/>
      <c r="H396" s="417"/>
      <c r="I396" s="417"/>
      <c r="J396" s="417"/>
      <c r="K396" s="417"/>
      <c r="L396" s="417"/>
      <c r="M396" s="417"/>
      <c r="N396" s="417"/>
      <c r="O396" s="417"/>
      <c r="P396" s="417"/>
      <c r="Q396" s="417"/>
      <c r="R396" s="417"/>
      <c r="S396" s="417"/>
      <c r="T396" s="417"/>
      <c r="U396" s="417"/>
      <c r="V396" s="417"/>
      <c r="W396" s="417"/>
      <c r="X396" s="417"/>
      <c r="Y396" s="417"/>
      <c r="Z396" s="417"/>
      <c r="AA396" s="417"/>
      <c r="AB396" s="418"/>
      <c r="AC396" s="142"/>
      <c r="AF396" s="270">
        <v>0</v>
      </c>
      <c r="AG396" s="270"/>
      <c r="AH396" s="270"/>
    </row>
    <row r="397" spans="1:34" x14ac:dyDescent="0.2">
      <c r="AF397" s="270"/>
      <c r="AG397" s="270"/>
      <c r="AH397" s="270"/>
    </row>
    <row r="398" spans="1:34" ht="53.25" customHeight="1" x14ac:dyDescent="0.2">
      <c r="A398" s="485" t="s">
        <v>1</v>
      </c>
      <c r="B398" s="486"/>
      <c r="C398" s="486"/>
      <c r="D398" s="487" t="s">
        <v>165</v>
      </c>
      <c r="E398" s="487"/>
      <c r="F398" s="487"/>
      <c r="G398" s="487"/>
      <c r="H398" s="487"/>
      <c r="I398" s="487"/>
      <c r="J398" s="487"/>
      <c r="K398" s="487"/>
      <c r="L398" s="487"/>
      <c r="M398" s="487"/>
      <c r="N398" s="487"/>
      <c r="O398" s="487"/>
      <c r="P398" s="487"/>
      <c r="Q398" s="487"/>
      <c r="R398" s="487"/>
      <c r="S398" s="487"/>
      <c r="T398" s="487"/>
      <c r="U398" s="487"/>
      <c r="V398" s="487"/>
      <c r="W398" s="487"/>
      <c r="X398" s="487"/>
      <c r="Y398" s="487"/>
      <c r="Z398" s="487"/>
      <c r="AA398" s="487"/>
      <c r="AB398" s="487"/>
      <c r="AC398" s="488"/>
      <c r="AF398" s="270"/>
      <c r="AG398" s="270"/>
      <c r="AH398" s="270"/>
    </row>
    <row r="399" spans="1:34" x14ac:dyDescent="0.2">
      <c r="AF399" s="270"/>
      <c r="AG399" s="270"/>
      <c r="AH399" s="270"/>
    </row>
    <row r="400" spans="1:34" ht="38.25" customHeight="1" x14ac:dyDescent="0.2">
      <c r="A400" s="534" t="s">
        <v>88</v>
      </c>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F400" s="270"/>
      <c r="AG400" s="270"/>
      <c r="AH400" s="270"/>
    </row>
    <row r="401" spans="1:34" ht="93" customHeight="1" x14ac:dyDescent="0.2">
      <c r="A401" s="535" t="s">
        <v>164</v>
      </c>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F401" s="270"/>
      <c r="AG401" s="270"/>
      <c r="AH401" s="270"/>
    </row>
    <row r="402" spans="1:34" ht="18" customHeight="1" x14ac:dyDescent="0.2">
      <c r="A402" s="183"/>
      <c r="B402" s="149"/>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F402" s="270"/>
      <c r="AG402" s="270"/>
      <c r="AH402" s="270"/>
    </row>
    <row r="403" spans="1:34" ht="48.75" customHeight="1" x14ac:dyDescent="0.2">
      <c r="A403" s="471" t="s">
        <v>89</v>
      </c>
      <c r="B403" s="472"/>
      <c r="C403" s="473"/>
      <c r="D403" s="474" t="s">
        <v>261</v>
      </c>
      <c r="E403" s="474"/>
      <c r="F403" s="474"/>
      <c r="G403" s="474"/>
      <c r="H403" s="474"/>
      <c r="I403" s="474"/>
      <c r="J403" s="474"/>
      <c r="K403" s="474"/>
      <c r="L403" s="474"/>
      <c r="M403" s="474"/>
      <c r="N403" s="474"/>
      <c r="O403" s="474"/>
      <c r="P403" s="474"/>
      <c r="Q403" s="474"/>
      <c r="R403" s="474"/>
      <c r="S403" s="474"/>
      <c r="T403" s="474"/>
      <c r="U403" s="474"/>
      <c r="V403" s="474"/>
      <c r="W403" s="474"/>
      <c r="X403" s="474"/>
      <c r="Y403" s="474"/>
      <c r="Z403" s="474"/>
      <c r="AA403" s="474"/>
      <c r="AB403" s="475"/>
      <c r="AC403" s="184"/>
      <c r="AD403" s="285"/>
      <c r="AF403" s="269" t="str">
        <f>IF(AD403=FALSE,"","x")</f>
        <v/>
      </c>
      <c r="AG403" s="270"/>
      <c r="AH403" s="270"/>
    </row>
    <row r="404" spans="1:34" ht="17.25" customHeight="1" x14ac:dyDescent="0.2">
      <c r="A404" s="411" t="s">
        <v>90</v>
      </c>
      <c r="B404" s="412"/>
      <c r="C404" s="412"/>
      <c r="D404" s="412"/>
      <c r="E404" s="412"/>
      <c r="F404" s="412"/>
      <c r="G404" s="412"/>
      <c r="H404" s="412"/>
      <c r="I404" s="412"/>
      <c r="J404" s="412"/>
      <c r="K404" s="412"/>
      <c r="L404" s="412"/>
      <c r="M404" s="412"/>
      <c r="N404" s="412"/>
      <c r="O404" s="412"/>
      <c r="P404" s="412"/>
      <c r="Q404" s="412"/>
      <c r="R404" s="412"/>
      <c r="S404" s="412"/>
      <c r="T404" s="412"/>
      <c r="U404" s="412"/>
      <c r="V404" s="412"/>
      <c r="W404" s="412"/>
      <c r="X404" s="412"/>
      <c r="Y404" s="412"/>
      <c r="Z404" s="412"/>
      <c r="AA404" s="412"/>
      <c r="AB404" s="412"/>
      <c r="AC404" s="413"/>
    </row>
    <row r="405" spans="1:34" ht="30" customHeight="1" x14ac:dyDescent="0.2">
      <c r="A405" s="440"/>
      <c r="B405" s="441"/>
      <c r="C405" s="441"/>
      <c r="D405" s="441"/>
      <c r="E405" s="441"/>
      <c r="F405" s="441"/>
      <c r="G405" s="441"/>
      <c r="H405" s="441"/>
      <c r="I405" s="441"/>
      <c r="J405" s="441"/>
      <c r="K405" s="441"/>
      <c r="L405" s="441"/>
      <c r="M405" s="441"/>
      <c r="N405" s="441"/>
      <c r="O405" s="441"/>
      <c r="P405" s="441"/>
      <c r="Q405" s="441"/>
      <c r="R405" s="441"/>
      <c r="S405" s="441"/>
      <c r="T405" s="441"/>
      <c r="U405" s="441"/>
      <c r="V405" s="441"/>
      <c r="W405" s="441"/>
      <c r="X405" s="441"/>
      <c r="Y405" s="441"/>
      <c r="Z405" s="441"/>
      <c r="AA405" s="441"/>
      <c r="AB405" s="441"/>
      <c r="AC405" s="442"/>
    </row>
    <row r="407" spans="1:34" ht="16.350000000000001" customHeight="1" x14ac:dyDescent="0.2">
      <c r="A407" s="558" t="s">
        <v>102</v>
      </c>
      <c r="B407" s="559"/>
      <c r="C407" s="560"/>
      <c r="D407" s="412" t="s">
        <v>122</v>
      </c>
      <c r="E407" s="412"/>
      <c r="F407" s="412"/>
      <c r="G407" s="412"/>
      <c r="H407" s="412"/>
      <c r="I407" s="412"/>
      <c r="J407" s="412"/>
      <c r="K407" s="412"/>
      <c r="L407" s="412"/>
      <c r="M407" s="412"/>
      <c r="N407" s="412"/>
      <c r="O407" s="412"/>
      <c r="P407" s="412"/>
      <c r="Q407" s="412"/>
      <c r="R407" s="412"/>
      <c r="S407" s="412"/>
      <c r="T407" s="412"/>
      <c r="U407" s="412"/>
      <c r="V407" s="412"/>
      <c r="W407" s="412"/>
      <c r="X407" s="412"/>
      <c r="Y407" s="412"/>
      <c r="Z407" s="412"/>
      <c r="AA407" s="412"/>
      <c r="AB407" s="413"/>
      <c r="AC407" s="185"/>
      <c r="AD407" s="198"/>
      <c r="AF407" s="269" t="str">
        <f>IF(AD407=FALSE,"","x")</f>
        <v/>
      </c>
      <c r="AG407" s="270"/>
      <c r="AH407" s="270"/>
    </row>
    <row r="408" spans="1:34" ht="16.350000000000001" customHeight="1" x14ac:dyDescent="0.2">
      <c r="A408" s="411" t="s">
        <v>90</v>
      </c>
      <c r="B408" s="412"/>
      <c r="C408" s="412"/>
      <c r="D408" s="412"/>
      <c r="E408" s="412"/>
      <c r="F408" s="412"/>
      <c r="G408" s="412"/>
      <c r="H408" s="412"/>
      <c r="I408" s="412"/>
      <c r="J408" s="412"/>
      <c r="K408" s="412"/>
      <c r="L408" s="412"/>
      <c r="M408" s="412"/>
      <c r="N408" s="412"/>
      <c r="O408" s="412"/>
      <c r="P408" s="412"/>
      <c r="Q408" s="412"/>
      <c r="R408" s="412"/>
      <c r="S408" s="412"/>
      <c r="T408" s="412"/>
      <c r="U408" s="412"/>
      <c r="V408" s="412"/>
      <c r="W408" s="412"/>
      <c r="X408" s="412"/>
      <c r="Y408" s="412"/>
      <c r="Z408" s="412"/>
      <c r="AA408" s="412"/>
      <c r="AB408" s="412"/>
      <c r="AC408" s="413"/>
      <c r="AF408" s="270"/>
      <c r="AG408" s="270"/>
      <c r="AH408" s="270"/>
    </row>
    <row r="409" spans="1:34" ht="30" customHeight="1" x14ac:dyDescent="0.2">
      <c r="A409" s="440"/>
      <c r="B409" s="441"/>
      <c r="C409" s="441"/>
      <c r="D409" s="441"/>
      <c r="E409" s="441"/>
      <c r="F409" s="441"/>
      <c r="G409" s="441"/>
      <c r="H409" s="441"/>
      <c r="I409" s="441"/>
      <c r="J409" s="441"/>
      <c r="K409" s="441"/>
      <c r="L409" s="441"/>
      <c r="M409" s="441"/>
      <c r="N409" s="441"/>
      <c r="O409" s="441"/>
      <c r="P409" s="441"/>
      <c r="Q409" s="441"/>
      <c r="R409" s="441"/>
      <c r="S409" s="441"/>
      <c r="T409" s="441"/>
      <c r="U409" s="441"/>
      <c r="V409" s="441"/>
      <c r="W409" s="441"/>
      <c r="X409" s="441"/>
      <c r="Y409" s="441"/>
      <c r="Z409" s="441"/>
      <c r="AA409" s="441"/>
      <c r="AB409" s="441"/>
      <c r="AC409" s="442"/>
      <c r="AG409" s="270"/>
      <c r="AH409" s="270"/>
    </row>
    <row r="410" spans="1:34" ht="16.350000000000001" hidden="1" customHeight="1" x14ac:dyDescent="0.2">
      <c r="A410" s="186"/>
      <c r="B410" s="187"/>
      <c r="C410" s="187"/>
      <c r="D410" s="187"/>
      <c r="E410" s="187"/>
      <c r="F410" s="188"/>
      <c r="G410" s="188"/>
      <c r="H410" s="188"/>
      <c r="I410" s="188"/>
      <c r="J410" s="188"/>
      <c r="K410" s="188"/>
      <c r="L410" s="188"/>
      <c r="M410" s="188"/>
      <c r="N410" s="188"/>
      <c r="O410" s="188"/>
      <c r="P410" s="188"/>
      <c r="Q410" s="188"/>
      <c r="R410" s="188"/>
      <c r="S410" s="188"/>
      <c r="T410" s="188"/>
      <c r="U410" s="188"/>
      <c r="V410" s="188"/>
      <c r="W410" s="188"/>
      <c r="X410" s="188"/>
      <c r="Y410" s="188"/>
      <c r="Z410" s="188"/>
      <c r="AA410" s="188"/>
      <c r="AB410" s="188"/>
      <c r="AC410" s="189"/>
      <c r="AG410" s="270"/>
      <c r="AH410" s="270"/>
    </row>
    <row r="411" spans="1:34" ht="16.350000000000001" hidden="1" customHeight="1" x14ac:dyDescent="0.2">
      <c r="A411" s="190"/>
      <c r="B411" s="190"/>
      <c r="C411" s="190"/>
      <c r="D411" s="190"/>
      <c r="E411" s="190"/>
      <c r="F411" s="144"/>
      <c r="G411" s="144"/>
      <c r="H411" s="144"/>
      <c r="I411" s="144"/>
      <c r="J411" s="144"/>
      <c r="K411" s="144"/>
      <c r="L411" s="144"/>
      <c r="M411" s="144"/>
      <c r="N411" s="144"/>
      <c r="O411" s="144"/>
      <c r="P411" s="144"/>
      <c r="Q411" s="144"/>
      <c r="R411" s="144"/>
      <c r="S411" s="144"/>
      <c r="T411" s="144"/>
      <c r="U411" s="144"/>
      <c r="V411" s="144"/>
      <c r="W411" s="144"/>
      <c r="X411" s="144"/>
      <c r="Y411" s="144"/>
      <c r="Z411" s="144"/>
      <c r="AA411" s="144"/>
      <c r="AB411" s="144"/>
      <c r="AC411" s="191"/>
      <c r="AG411" s="270"/>
      <c r="AH411" s="270"/>
    </row>
    <row r="412" spans="1:34" ht="16.350000000000001" hidden="1" customHeight="1" x14ac:dyDescent="0.2">
      <c r="A412" s="190"/>
      <c r="B412" s="190"/>
      <c r="C412" s="190"/>
      <c r="D412" s="190"/>
      <c r="E412" s="190"/>
      <c r="F412" s="144"/>
      <c r="G412" s="144"/>
      <c r="H412" s="144"/>
      <c r="I412" s="144"/>
      <c r="J412" s="144"/>
      <c r="K412" s="144"/>
      <c r="L412" s="144"/>
      <c r="M412" s="144"/>
      <c r="N412" s="144"/>
      <c r="O412" s="144"/>
      <c r="P412" s="144"/>
      <c r="Q412" s="144"/>
      <c r="R412" s="144"/>
      <c r="S412" s="144"/>
      <c r="T412" s="144"/>
      <c r="U412" s="144"/>
      <c r="V412" s="144"/>
      <c r="W412" s="144"/>
      <c r="X412" s="144"/>
      <c r="Y412" s="144"/>
      <c r="Z412" s="144"/>
      <c r="AA412" s="144"/>
      <c r="AB412" s="144"/>
      <c r="AC412" s="191"/>
      <c r="AG412" s="270"/>
      <c r="AH412" s="270"/>
    </row>
    <row r="413" spans="1:34" ht="16.350000000000001" hidden="1" customHeight="1" x14ac:dyDescent="0.2">
      <c r="A413" s="190"/>
      <c r="B413" s="190"/>
      <c r="C413" s="190"/>
      <c r="D413" s="190"/>
      <c r="E413" s="190"/>
      <c r="F413" s="144"/>
      <c r="G413" s="144"/>
      <c r="H413" s="144"/>
      <c r="I413" s="144"/>
      <c r="J413" s="144"/>
      <c r="K413" s="144"/>
      <c r="L413" s="144"/>
      <c r="M413" s="144"/>
      <c r="N413" s="144"/>
      <c r="O413" s="144"/>
      <c r="P413" s="144"/>
      <c r="Q413" s="144"/>
      <c r="R413" s="144"/>
      <c r="S413" s="144"/>
      <c r="T413" s="144"/>
      <c r="U413" s="144"/>
      <c r="V413" s="144"/>
      <c r="W413" s="144"/>
      <c r="X413" s="144"/>
      <c r="Y413" s="144"/>
      <c r="Z413" s="144"/>
      <c r="AA413" s="144"/>
      <c r="AB413" s="144"/>
      <c r="AC413" s="191"/>
      <c r="AG413" s="270"/>
      <c r="AH413" s="270"/>
    </row>
    <row r="414" spans="1:34" ht="16.350000000000001" hidden="1" customHeight="1" x14ac:dyDescent="0.2">
      <c r="A414" s="190"/>
      <c r="B414" s="190"/>
      <c r="C414" s="190"/>
      <c r="D414" s="190"/>
      <c r="E414" s="190"/>
      <c r="F414" s="144"/>
      <c r="G414" s="144"/>
      <c r="H414" s="144"/>
      <c r="I414" s="144"/>
      <c r="J414" s="144"/>
      <c r="K414" s="144"/>
      <c r="L414" s="144"/>
      <c r="M414" s="144"/>
      <c r="N414" s="144"/>
      <c r="O414" s="144"/>
      <c r="P414" s="144"/>
      <c r="Q414" s="144"/>
      <c r="R414" s="144"/>
      <c r="S414" s="144"/>
      <c r="T414" s="144"/>
      <c r="U414" s="144"/>
      <c r="V414" s="144"/>
      <c r="W414" s="144"/>
      <c r="X414" s="144"/>
      <c r="Y414" s="144"/>
      <c r="Z414" s="144"/>
      <c r="AA414" s="144"/>
      <c r="AB414" s="144"/>
      <c r="AC414" s="191"/>
      <c r="AG414" s="270"/>
      <c r="AH414" s="270"/>
    </row>
    <row r="415" spans="1:34" ht="16.350000000000001" hidden="1" customHeight="1" x14ac:dyDescent="0.2">
      <c r="A415" s="190"/>
      <c r="B415" s="190"/>
      <c r="C415" s="190"/>
      <c r="D415" s="190"/>
      <c r="E415" s="190"/>
      <c r="F415" s="144"/>
      <c r="G415" s="144"/>
      <c r="H415" s="144"/>
      <c r="I415" s="144"/>
      <c r="J415" s="144"/>
      <c r="K415" s="144"/>
      <c r="L415" s="144"/>
      <c r="M415" s="144"/>
      <c r="N415" s="144"/>
      <c r="O415" s="144"/>
      <c r="P415" s="144"/>
      <c r="Q415" s="144"/>
      <c r="R415" s="144"/>
      <c r="S415" s="144"/>
      <c r="T415" s="144"/>
      <c r="U415" s="144"/>
      <c r="V415" s="144"/>
      <c r="W415" s="144"/>
      <c r="X415" s="144"/>
      <c r="Y415" s="144"/>
      <c r="Z415" s="144"/>
      <c r="AA415" s="144"/>
      <c r="AB415" s="144"/>
      <c r="AC415" s="191"/>
      <c r="AG415" s="270"/>
      <c r="AH415" s="270"/>
    </row>
    <row r="416" spans="1:34" ht="16.350000000000001" hidden="1" customHeight="1" x14ac:dyDescent="0.2">
      <c r="A416" s="190"/>
      <c r="B416" s="190"/>
      <c r="C416" s="190"/>
      <c r="D416" s="190"/>
      <c r="E416" s="190"/>
      <c r="F416" s="144"/>
      <c r="G416" s="144"/>
      <c r="H416" s="144"/>
      <c r="I416" s="144"/>
      <c r="J416" s="144"/>
      <c r="K416" s="144"/>
      <c r="L416" s="144"/>
      <c r="M416" s="144"/>
      <c r="N416" s="144"/>
      <c r="O416" s="144"/>
      <c r="P416" s="144"/>
      <c r="Q416" s="144"/>
      <c r="R416" s="144"/>
      <c r="S416" s="144"/>
      <c r="T416" s="144"/>
      <c r="U416" s="144"/>
      <c r="V416" s="144"/>
      <c r="W416" s="144"/>
      <c r="X416" s="144"/>
      <c r="Y416" s="144"/>
      <c r="Z416" s="144"/>
      <c r="AA416" s="144"/>
      <c r="AB416" s="144"/>
      <c r="AC416" s="191"/>
      <c r="AG416" s="270"/>
      <c r="AH416" s="270"/>
    </row>
    <row r="417" spans="1:34" ht="16.350000000000001" customHeight="1" x14ac:dyDescent="0.2">
      <c r="A417" s="190"/>
      <c r="B417" s="190"/>
      <c r="C417" s="190"/>
      <c r="D417" s="190"/>
      <c r="E417" s="190"/>
      <c r="F417" s="144"/>
      <c r="G417" s="144"/>
      <c r="H417" s="144"/>
      <c r="I417" s="144"/>
      <c r="J417" s="144"/>
      <c r="K417" s="144"/>
      <c r="L417" s="144"/>
      <c r="M417" s="144"/>
      <c r="N417" s="144"/>
      <c r="O417" s="144"/>
      <c r="P417" s="144"/>
      <c r="Q417" s="144"/>
      <c r="R417" s="144"/>
      <c r="S417" s="144"/>
      <c r="T417" s="144"/>
      <c r="U417" s="144"/>
      <c r="V417" s="144"/>
      <c r="W417" s="144"/>
      <c r="X417" s="144"/>
      <c r="Y417" s="144"/>
      <c r="Z417" s="144"/>
      <c r="AA417" s="144"/>
      <c r="AB417" s="144"/>
      <c r="AC417" s="191"/>
      <c r="AG417" s="270"/>
      <c r="AH417" s="270"/>
    </row>
    <row r="418" spans="1:34" ht="16.350000000000001" customHeight="1" x14ac:dyDescent="0.2">
      <c r="A418" s="558" t="s">
        <v>49</v>
      </c>
      <c r="B418" s="559"/>
      <c r="C418" s="560"/>
      <c r="D418" s="412" t="s">
        <v>52</v>
      </c>
      <c r="E418" s="412"/>
      <c r="F418" s="412"/>
      <c r="G418" s="412"/>
      <c r="H418" s="412"/>
      <c r="I418" s="412"/>
      <c r="J418" s="412"/>
      <c r="K418" s="412"/>
      <c r="L418" s="412"/>
      <c r="M418" s="412"/>
      <c r="N418" s="412"/>
      <c r="O418" s="412"/>
      <c r="P418" s="412"/>
      <c r="Q418" s="412"/>
      <c r="R418" s="412"/>
      <c r="S418" s="412"/>
      <c r="T418" s="412"/>
      <c r="U418" s="412"/>
      <c r="V418" s="412"/>
      <c r="W418" s="412"/>
      <c r="X418" s="412"/>
      <c r="Y418" s="412"/>
      <c r="Z418" s="412"/>
      <c r="AA418" s="412"/>
      <c r="AB418" s="413"/>
      <c r="AC418" s="185"/>
      <c r="AD418" s="198"/>
      <c r="AF418" s="269" t="str">
        <f>IF(AD418=FALSE,"","x")</f>
        <v/>
      </c>
      <c r="AG418" s="270"/>
      <c r="AH418" s="270"/>
    </row>
    <row r="419" spans="1:34" ht="16.350000000000001" customHeight="1" x14ac:dyDescent="0.2">
      <c r="A419" s="411" t="s">
        <v>90</v>
      </c>
      <c r="B419" s="412"/>
      <c r="C419" s="412"/>
      <c r="D419" s="412"/>
      <c r="E419" s="412"/>
      <c r="F419" s="412"/>
      <c r="G419" s="412"/>
      <c r="H419" s="412"/>
      <c r="I419" s="412"/>
      <c r="J419" s="412"/>
      <c r="K419" s="412"/>
      <c r="L419" s="412"/>
      <c r="M419" s="412"/>
      <c r="N419" s="412"/>
      <c r="O419" s="412"/>
      <c r="P419" s="412"/>
      <c r="Q419" s="412"/>
      <c r="R419" s="412"/>
      <c r="S419" s="412"/>
      <c r="T419" s="412"/>
      <c r="U419" s="412"/>
      <c r="V419" s="412"/>
      <c r="W419" s="412"/>
      <c r="X419" s="412"/>
      <c r="Y419" s="412"/>
      <c r="Z419" s="412"/>
      <c r="AA419" s="412"/>
      <c r="AB419" s="412"/>
      <c r="AC419" s="413"/>
      <c r="AG419" s="270"/>
      <c r="AH419" s="270"/>
    </row>
    <row r="420" spans="1:34" ht="30" customHeight="1" x14ac:dyDescent="0.2">
      <c r="A420" s="440"/>
      <c r="B420" s="441"/>
      <c r="C420" s="441"/>
      <c r="D420" s="441"/>
      <c r="E420" s="441"/>
      <c r="F420" s="441"/>
      <c r="G420" s="441"/>
      <c r="H420" s="441"/>
      <c r="I420" s="441"/>
      <c r="J420" s="441"/>
      <c r="K420" s="441"/>
      <c r="L420" s="441"/>
      <c r="M420" s="441"/>
      <c r="N420" s="441"/>
      <c r="O420" s="441"/>
      <c r="P420" s="441"/>
      <c r="Q420" s="441"/>
      <c r="R420" s="441"/>
      <c r="S420" s="441"/>
      <c r="T420" s="441"/>
      <c r="U420" s="441"/>
      <c r="V420" s="441"/>
      <c r="W420" s="441"/>
      <c r="X420" s="441"/>
      <c r="Y420" s="441"/>
      <c r="Z420" s="441"/>
      <c r="AA420" s="441"/>
      <c r="AB420" s="441"/>
      <c r="AC420" s="442"/>
      <c r="AG420" s="270"/>
      <c r="AH420" s="270"/>
    </row>
    <row r="421" spans="1:34" ht="77.25" customHeight="1" x14ac:dyDescent="0.2">
      <c r="A421" s="561" t="s">
        <v>123</v>
      </c>
      <c r="B421" s="562"/>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3"/>
      <c r="AG421" s="270"/>
      <c r="AH421" s="270"/>
    </row>
    <row r="422" spans="1:34" ht="15.75" customHeight="1" x14ac:dyDescent="0.2">
      <c r="A422" s="192"/>
      <c r="B422" s="192"/>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G422" s="270"/>
      <c r="AH422" s="270"/>
    </row>
    <row r="423" spans="1:34" ht="31.5" customHeight="1" x14ac:dyDescent="0.2">
      <c r="A423" s="558" t="s">
        <v>50</v>
      </c>
      <c r="B423" s="559"/>
      <c r="C423" s="560"/>
      <c r="D423" s="412" t="s">
        <v>124</v>
      </c>
      <c r="E423" s="412"/>
      <c r="F423" s="412"/>
      <c r="G423" s="412"/>
      <c r="H423" s="412"/>
      <c r="I423" s="412"/>
      <c r="J423" s="412"/>
      <c r="K423" s="412"/>
      <c r="L423" s="412"/>
      <c r="M423" s="412"/>
      <c r="N423" s="412"/>
      <c r="O423" s="412"/>
      <c r="P423" s="412"/>
      <c r="Q423" s="412"/>
      <c r="R423" s="412"/>
      <c r="S423" s="412"/>
      <c r="T423" s="412"/>
      <c r="U423" s="412"/>
      <c r="V423" s="412"/>
      <c r="W423" s="412"/>
      <c r="X423" s="412"/>
      <c r="Y423" s="412"/>
      <c r="Z423" s="412"/>
      <c r="AA423" s="412"/>
      <c r="AB423" s="413"/>
      <c r="AC423" s="185"/>
      <c r="AD423" s="198"/>
      <c r="AF423" s="269" t="str">
        <f>IF(AD423=FALSE,"","x")</f>
        <v/>
      </c>
      <c r="AG423" s="270"/>
      <c r="AH423" s="270"/>
    </row>
    <row r="424" spans="1:34" ht="16.350000000000001" customHeight="1" x14ac:dyDescent="0.2">
      <c r="A424" s="443" t="s">
        <v>90</v>
      </c>
      <c r="B424" s="443"/>
      <c r="C424" s="443"/>
      <c r="D424" s="443"/>
      <c r="E424" s="443"/>
      <c r="F424" s="443"/>
      <c r="G424" s="443"/>
      <c r="H424" s="443"/>
      <c r="I424" s="443"/>
      <c r="J424" s="443"/>
      <c r="K424" s="443"/>
      <c r="L424" s="443"/>
      <c r="M424" s="443"/>
      <c r="N424" s="443"/>
      <c r="O424" s="443"/>
      <c r="P424" s="443"/>
      <c r="Q424" s="443"/>
      <c r="R424" s="443"/>
      <c r="S424" s="443"/>
      <c r="T424" s="443"/>
      <c r="U424" s="443"/>
      <c r="V424" s="443"/>
      <c r="W424" s="443"/>
      <c r="X424" s="443"/>
      <c r="Y424" s="443"/>
      <c r="Z424" s="443"/>
      <c r="AA424" s="443"/>
      <c r="AB424" s="443"/>
      <c r="AC424" s="443"/>
      <c r="AG424" s="270"/>
      <c r="AH424" s="270"/>
    </row>
    <row r="425" spans="1:34" ht="30" customHeight="1" x14ac:dyDescent="0.2">
      <c r="A425" s="440"/>
      <c r="B425" s="441"/>
      <c r="C425" s="441"/>
      <c r="D425" s="441"/>
      <c r="E425" s="441"/>
      <c r="F425" s="441"/>
      <c r="G425" s="441"/>
      <c r="H425" s="441"/>
      <c r="I425" s="441"/>
      <c r="J425" s="441"/>
      <c r="K425" s="441"/>
      <c r="L425" s="441"/>
      <c r="M425" s="441"/>
      <c r="N425" s="441"/>
      <c r="O425" s="441"/>
      <c r="P425" s="441"/>
      <c r="Q425" s="441"/>
      <c r="R425" s="441"/>
      <c r="S425" s="441"/>
      <c r="T425" s="441"/>
      <c r="U425" s="441"/>
      <c r="V425" s="441"/>
      <c r="W425" s="441"/>
      <c r="X425" s="441"/>
      <c r="Y425" s="441"/>
      <c r="Z425" s="441"/>
      <c r="AA425" s="441"/>
      <c r="AB425" s="441"/>
      <c r="AC425" s="442"/>
      <c r="AG425" s="270"/>
      <c r="AH425" s="270"/>
    </row>
    <row r="426" spans="1:34" ht="16.350000000000001" customHeight="1" x14ac:dyDescent="0.2">
      <c r="A426" s="193"/>
      <c r="B426" s="193"/>
      <c r="C426" s="193"/>
      <c r="D426" s="193"/>
      <c r="E426" s="193"/>
      <c r="F426" s="194"/>
      <c r="G426" s="194"/>
      <c r="H426" s="194"/>
      <c r="I426" s="194"/>
      <c r="J426" s="194"/>
      <c r="K426" s="194"/>
      <c r="L426" s="194"/>
      <c r="M426" s="194"/>
      <c r="N426" s="194"/>
      <c r="O426" s="194"/>
      <c r="P426" s="194"/>
      <c r="Q426" s="194"/>
      <c r="R426" s="194"/>
      <c r="S426" s="194"/>
      <c r="T426" s="194"/>
      <c r="U426" s="194"/>
      <c r="V426" s="194"/>
      <c r="W426" s="194"/>
      <c r="X426" s="194"/>
      <c r="Y426" s="194"/>
      <c r="Z426" s="194"/>
      <c r="AA426" s="194"/>
      <c r="AB426" s="194"/>
      <c r="AC426" s="195"/>
      <c r="AG426" s="270"/>
      <c r="AH426" s="270"/>
    </row>
    <row r="427" spans="1:34" ht="33" customHeight="1" x14ac:dyDescent="0.2">
      <c r="A427" s="471" t="s">
        <v>51</v>
      </c>
      <c r="B427" s="472"/>
      <c r="C427" s="473"/>
      <c r="D427" s="412" t="s">
        <v>53</v>
      </c>
      <c r="E427" s="412"/>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3"/>
      <c r="AC427" s="185"/>
      <c r="AD427" s="4"/>
      <c r="AF427" s="269" t="str">
        <f>IF(AD427=FALSE,"","x")</f>
        <v/>
      </c>
      <c r="AG427" s="270"/>
      <c r="AH427" s="270"/>
    </row>
    <row r="428" spans="1:34" ht="16.350000000000001" customHeight="1" x14ac:dyDescent="0.2">
      <c r="A428" s="443" t="s">
        <v>90</v>
      </c>
      <c r="B428" s="443"/>
      <c r="C428" s="443"/>
      <c r="D428" s="443"/>
      <c r="E428" s="443"/>
      <c r="F428" s="443"/>
      <c r="G428" s="443"/>
      <c r="H428" s="443"/>
      <c r="I428" s="443"/>
      <c r="J428" s="443"/>
      <c r="K428" s="443"/>
      <c r="L428" s="443"/>
      <c r="M428" s="443"/>
      <c r="N428" s="443"/>
      <c r="O428" s="443"/>
      <c r="P428" s="443"/>
      <c r="Q428" s="443"/>
      <c r="R428" s="443"/>
      <c r="S428" s="443"/>
      <c r="T428" s="443"/>
      <c r="U428" s="443"/>
      <c r="V428" s="443"/>
      <c r="W428" s="443"/>
      <c r="X428" s="443"/>
      <c r="Y428" s="443"/>
      <c r="Z428" s="443"/>
      <c r="AA428" s="443"/>
      <c r="AB428" s="443"/>
      <c r="AC428" s="443"/>
      <c r="AF428" s="270"/>
      <c r="AG428" s="270"/>
      <c r="AH428" s="270"/>
    </row>
    <row r="429" spans="1:34" ht="30" customHeight="1" x14ac:dyDescent="0.2">
      <c r="A429" s="440"/>
      <c r="B429" s="441"/>
      <c r="C429" s="441"/>
      <c r="D429" s="441"/>
      <c r="E429" s="441"/>
      <c r="F429" s="441"/>
      <c r="G429" s="441"/>
      <c r="H429" s="441"/>
      <c r="I429" s="441"/>
      <c r="J429" s="441"/>
      <c r="K429" s="441"/>
      <c r="L429" s="441"/>
      <c r="M429" s="441"/>
      <c r="N429" s="441"/>
      <c r="O429" s="441"/>
      <c r="P429" s="441"/>
      <c r="Q429" s="441"/>
      <c r="R429" s="441"/>
      <c r="S429" s="441"/>
      <c r="T429" s="441"/>
      <c r="U429" s="441"/>
      <c r="V429" s="441"/>
      <c r="W429" s="441"/>
      <c r="X429" s="441"/>
      <c r="Y429" s="441"/>
      <c r="Z429" s="441"/>
      <c r="AA429" s="441"/>
      <c r="AB429" s="441"/>
      <c r="AC429" s="442"/>
      <c r="AF429" s="270"/>
      <c r="AG429" s="270"/>
      <c r="AH429" s="270"/>
    </row>
    <row r="430" spans="1:34" x14ac:dyDescent="0.2">
      <c r="AC430" s="128"/>
      <c r="AF430" s="270"/>
      <c r="AG430" s="270"/>
      <c r="AH430" s="270"/>
    </row>
    <row r="431" spans="1:34" x14ac:dyDescent="0.2">
      <c r="AF431" s="270"/>
      <c r="AG431" s="270"/>
      <c r="AH431" s="270"/>
    </row>
    <row r="432" spans="1:34" hidden="1" x14ac:dyDescent="0.2">
      <c r="AF432" s="270"/>
      <c r="AG432" s="270"/>
      <c r="AH432" s="270"/>
    </row>
    <row r="433" spans="1:34" hidden="1" x14ac:dyDescent="0.2">
      <c r="AF433" s="270"/>
      <c r="AG433" s="270"/>
      <c r="AH433" s="270"/>
    </row>
    <row r="434" spans="1:34" hidden="1" x14ac:dyDescent="0.2">
      <c r="AF434" s="270"/>
      <c r="AG434" s="270"/>
      <c r="AH434" s="270"/>
    </row>
    <row r="435" spans="1:34" hidden="1" x14ac:dyDescent="0.2">
      <c r="AF435" s="270"/>
      <c r="AG435" s="270"/>
      <c r="AH435" s="270"/>
    </row>
    <row r="436" spans="1:34" hidden="1" x14ac:dyDescent="0.2">
      <c r="AF436" s="270"/>
      <c r="AG436" s="270"/>
      <c r="AH436" s="270"/>
    </row>
    <row r="437" spans="1:34" x14ac:dyDescent="0.2">
      <c r="AF437" s="270"/>
      <c r="AG437" s="270"/>
      <c r="AH437" s="270"/>
    </row>
    <row r="438" spans="1:34" ht="23.25" customHeight="1" x14ac:dyDescent="0.2">
      <c r="A438" s="444" t="s">
        <v>54</v>
      </c>
      <c r="B438" s="444"/>
      <c r="C438" s="444"/>
      <c r="D438" s="444"/>
      <c r="E438" s="444"/>
      <c r="F438" s="444"/>
      <c r="G438" s="444"/>
      <c r="H438" s="444"/>
      <c r="I438" s="444"/>
      <c r="J438" s="444"/>
      <c r="K438" s="444"/>
      <c r="L438" s="444"/>
      <c r="M438" s="444"/>
      <c r="N438" s="444"/>
      <c r="O438" s="444"/>
      <c r="P438" s="444"/>
      <c r="Q438" s="444"/>
      <c r="R438" s="444"/>
      <c r="S438" s="444"/>
      <c r="T438" s="444"/>
      <c r="U438" s="444"/>
      <c r="V438" s="444"/>
      <c r="W438" s="444"/>
      <c r="X438" s="444"/>
      <c r="Y438" s="444"/>
      <c r="Z438" s="444"/>
      <c r="AA438" s="444"/>
      <c r="AB438" s="444"/>
      <c r="AC438" s="444"/>
      <c r="AF438" s="270"/>
      <c r="AG438" s="270"/>
      <c r="AH438" s="270"/>
    </row>
    <row r="439" spans="1:34" ht="49.5" customHeight="1" x14ac:dyDescent="0.2">
      <c r="A439" s="428" t="s">
        <v>55</v>
      </c>
      <c r="B439" s="428"/>
      <c r="C439" s="428"/>
      <c r="D439" s="428"/>
      <c r="E439" s="428"/>
      <c r="F439" s="428"/>
      <c r="G439" s="428"/>
      <c r="H439" s="428"/>
      <c r="I439" s="428"/>
      <c r="J439" s="428"/>
      <c r="K439" s="428"/>
      <c r="L439" s="428"/>
      <c r="M439" s="428"/>
      <c r="N439" s="428"/>
      <c r="O439" s="428"/>
      <c r="P439" s="428"/>
      <c r="Q439" s="428"/>
      <c r="R439" s="428"/>
      <c r="S439" s="428"/>
      <c r="T439" s="428"/>
      <c r="U439" s="428"/>
      <c r="V439" s="428"/>
      <c r="W439" s="428"/>
      <c r="X439" s="428"/>
      <c r="Y439" s="428"/>
      <c r="Z439" s="428"/>
      <c r="AA439" s="428"/>
      <c r="AB439" s="428"/>
      <c r="AC439" s="428"/>
      <c r="AF439" s="270"/>
      <c r="AG439" s="270"/>
      <c r="AH439" s="270"/>
    </row>
    <row r="440" spans="1:34" ht="15" x14ac:dyDescent="0.25">
      <c r="A440" s="161"/>
      <c r="B440" s="161"/>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c r="AA440" s="161"/>
      <c r="AB440" s="161"/>
      <c r="AC440" s="161"/>
      <c r="AF440" s="270"/>
      <c r="AG440" s="270"/>
      <c r="AH440" s="270"/>
    </row>
    <row r="441" spans="1:34" ht="16.350000000000001" customHeight="1" x14ac:dyDescent="0.2">
      <c r="A441" s="419" t="s">
        <v>40</v>
      </c>
      <c r="B441" s="417"/>
      <c r="C441" s="417"/>
      <c r="D441" s="417"/>
      <c r="E441" s="417"/>
      <c r="F441" s="417"/>
      <c r="G441" s="417"/>
      <c r="H441" s="417"/>
      <c r="I441" s="417"/>
      <c r="J441" s="417"/>
      <c r="K441" s="417"/>
      <c r="L441" s="417"/>
      <c r="M441" s="417"/>
      <c r="N441" s="417"/>
      <c r="O441" s="417"/>
      <c r="P441" s="417"/>
      <c r="Q441" s="417"/>
      <c r="R441" s="417"/>
      <c r="S441" s="417"/>
      <c r="T441" s="417"/>
      <c r="U441" s="417"/>
      <c r="V441" s="417"/>
      <c r="W441" s="417"/>
      <c r="X441" s="417"/>
      <c r="Y441" s="417"/>
      <c r="Z441" s="417"/>
      <c r="AA441" s="417"/>
      <c r="AB441" s="418"/>
      <c r="AC441" s="142"/>
      <c r="AD441" s="4"/>
      <c r="AF441" s="269" t="str">
        <f>IF(AD441=1,"Ja",IF(AD441=2,"Nein",""))</f>
        <v/>
      </c>
      <c r="AG441" s="270">
        <v>1</v>
      </c>
      <c r="AH441" s="270"/>
    </row>
    <row r="442" spans="1:34" ht="16.350000000000001" customHeight="1" x14ac:dyDescent="0.2">
      <c r="A442" s="419" t="s">
        <v>39</v>
      </c>
      <c r="B442" s="417"/>
      <c r="C442" s="417"/>
      <c r="D442" s="417"/>
      <c r="E442" s="417"/>
      <c r="F442" s="417"/>
      <c r="G442" s="417"/>
      <c r="H442" s="417"/>
      <c r="I442" s="417"/>
      <c r="J442" s="417"/>
      <c r="K442" s="417"/>
      <c r="L442" s="417"/>
      <c r="M442" s="417"/>
      <c r="N442" s="417"/>
      <c r="O442" s="417"/>
      <c r="P442" s="417"/>
      <c r="Q442" s="417"/>
      <c r="R442" s="417"/>
      <c r="S442" s="417"/>
      <c r="T442" s="417"/>
      <c r="U442" s="417"/>
      <c r="V442" s="417"/>
      <c r="W442" s="417"/>
      <c r="X442" s="417"/>
      <c r="Y442" s="417"/>
      <c r="Z442" s="417"/>
      <c r="AA442" s="417"/>
      <c r="AB442" s="418"/>
      <c r="AC442" s="142"/>
      <c r="AG442" s="270">
        <v>0</v>
      </c>
      <c r="AH442" s="270"/>
    </row>
    <row r="443" spans="1:34" x14ac:dyDescent="0.2">
      <c r="AF443" s="270"/>
      <c r="AG443" s="270"/>
      <c r="AH443" s="270"/>
    </row>
    <row r="444" spans="1:34" ht="46.5" customHeight="1" x14ac:dyDescent="0.2">
      <c r="A444" s="485" t="s">
        <v>1</v>
      </c>
      <c r="B444" s="486"/>
      <c r="C444" s="486"/>
      <c r="D444" s="487" t="s">
        <v>87</v>
      </c>
      <c r="E444" s="487"/>
      <c r="F444" s="487"/>
      <c r="G444" s="487"/>
      <c r="H444" s="487"/>
      <c r="I444" s="487"/>
      <c r="J444" s="487"/>
      <c r="K444" s="487"/>
      <c r="L444" s="487"/>
      <c r="M444" s="487"/>
      <c r="N444" s="487"/>
      <c r="O444" s="487"/>
      <c r="P444" s="487"/>
      <c r="Q444" s="487"/>
      <c r="R444" s="487"/>
      <c r="S444" s="487"/>
      <c r="T444" s="487"/>
      <c r="U444" s="487"/>
      <c r="V444" s="487"/>
      <c r="W444" s="487"/>
      <c r="X444" s="487"/>
      <c r="Y444" s="487"/>
      <c r="Z444" s="487"/>
      <c r="AA444" s="487"/>
      <c r="AB444" s="487"/>
      <c r="AC444" s="488"/>
      <c r="AF444" s="270"/>
      <c r="AG444" s="270"/>
      <c r="AH444" s="270"/>
    </row>
    <row r="445" spans="1:34" x14ac:dyDescent="0.2">
      <c r="AF445" s="270"/>
      <c r="AG445" s="270"/>
      <c r="AH445" s="270"/>
    </row>
    <row r="446" spans="1:34" ht="33.75" customHeight="1" x14ac:dyDescent="0.2">
      <c r="A446" s="534" t="s">
        <v>88</v>
      </c>
      <c r="B446" s="398"/>
      <c r="C446" s="398"/>
      <c r="D446" s="398"/>
      <c r="E446" s="398"/>
      <c r="F446" s="398"/>
      <c r="G446" s="398"/>
      <c r="H446" s="398"/>
      <c r="I446" s="398"/>
      <c r="J446" s="398"/>
      <c r="K446" s="398"/>
      <c r="L446" s="398"/>
      <c r="M446" s="398"/>
      <c r="N446" s="398"/>
      <c r="O446" s="398"/>
      <c r="P446" s="398"/>
      <c r="Q446" s="398"/>
      <c r="R446" s="398"/>
      <c r="S446" s="398"/>
      <c r="T446" s="398"/>
      <c r="U446" s="398"/>
      <c r="V446" s="398"/>
      <c r="W446" s="398"/>
      <c r="X446" s="398"/>
      <c r="Y446" s="398"/>
      <c r="Z446" s="398"/>
      <c r="AA446" s="398"/>
      <c r="AB446" s="398"/>
      <c r="AC446" s="398"/>
      <c r="AF446" s="270"/>
      <c r="AG446" s="270"/>
      <c r="AH446" s="270"/>
    </row>
    <row r="447" spans="1:34" ht="74.25" customHeight="1" x14ac:dyDescent="0.2">
      <c r="A447" s="535" t="s">
        <v>167</v>
      </c>
      <c r="B447" s="398"/>
      <c r="C447" s="398"/>
      <c r="D447" s="398"/>
      <c r="E447" s="398"/>
      <c r="F447" s="398"/>
      <c r="G447" s="398"/>
      <c r="H447" s="398"/>
      <c r="I447" s="398"/>
      <c r="J447" s="398"/>
      <c r="K447" s="398"/>
      <c r="L447" s="398"/>
      <c r="M447" s="398"/>
      <c r="N447" s="398"/>
      <c r="O447" s="398"/>
      <c r="P447" s="398"/>
      <c r="Q447" s="398"/>
      <c r="R447" s="398"/>
      <c r="S447" s="398"/>
      <c r="T447" s="398"/>
      <c r="U447" s="398"/>
      <c r="V447" s="398"/>
      <c r="W447" s="398"/>
      <c r="X447" s="398"/>
      <c r="Y447" s="398"/>
      <c r="Z447" s="398"/>
      <c r="AA447" s="398"/>
      <c r="AB447" s="398"/>
      <c r="AC447" s="398"/>
      <c r="AF447" s="270"/>
      <c r="AG447" s="270"/>
      <c r="AH447" s="270"/>
    </row>
    <row r="448" spans="1:34" ht="21" customHeight="1" x14ac:dyDescent="0.25">
      <c r="A448" s="161"/>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c r="AA448" s="147"/>
      <c r="AB448" s="147"/>
      <c r="AC448" s="147"/>
      <c r="AF448" s="270"/>
      <c r="AG448" s="270"/>
      <c r="AH448" s="270"/>
    </row>
    <row r="449" spans="1:34" ht="45" customHeight="1" x14ac:dyDescent="0.2">
      <c r="A449" s="471" t="s">
        <v>91</v>
      </c>
      <c r="B449" s="472"/>
      <c r="C449" s="473"/>
      <c r="D449" s="474" t="s">
        <v>262</v>
      </c>
      <c r="E449" s="474"/>
      <c r="F449" s="474"/>
      <c r="G449" s="474"/>
      <c r="H449" s="474"/>
      <c r="I449" s="474"/>
      <c r="J449" s="474"/>
      <c r="K449" s="474"/>
      <c r="L449" s="474"/>
      <c r="M449" s="474"/>
      <c r="N449" s="474"/>
      <c r="O449" s="474"/>
      <c r="P449" s="474"/>
      <c r="Q449" s="474"/>
      <c r="R449" s="474"/>
      <c r="S449" s="474"/>
      <c r="T449" s="474"/>
      <c r="U449" s="474"/>
      <c r="V449" s="474"/>
      <c r="W449" s="474"/>
      <c r="X449" s="474"/>
      <c r="Y449" s="474"/>
      <c r="Z449" s="474"/>
      <c r="AA449" s="474"/>
      <c r="AB449" s="475"/>
      <c r="AC449" s="185"/>
      <c r="AD449" s="4"/>
      <c r="AF449" s="269" t="str">
        <f>IF(AD449=FALSE,"","x")</f>
        <v/>
      </c>
      <c r="AG449" s="270"/>
      <c r="AH449" s="270"/>
    </row>
    <row r="450" spans="1:34" ht="15" x14ac:dyDescent="0.2">
      <c r="A450" s="411" t="s">
        <v>90</v>
      </c>
      <c r="B450" s="412"/>
      <c r="C450" s="412"/>
      <c r="D450" s="412"/>
      <c r="E450" s="412"/>
      <c r="F450" s="412"/>
      <c r="G450" s="412"/>
      <c r="H450" s="412"/>
      <c r="I450" s="412"/>
      <c r="J450" s="412"/>
      <c r="K450" s="412"/>
      <c r="L450" s="412"/>
      <c r="M450" s="412"/>
      <c r="N450" s="412"/>
      <c r="O450" s="412"/>
      <c r="P450" s="412"/>
      <c r="Q450" s="412"/>
      <c r="R450" s="412"/>
      <c r="S450" s="412"/>
      <c r="T450" s="412"/>
      <c r="U450" s="412"/>
      <c r="V450" s="412"/>
      <c r="W450" s="412"/>
      <c r="X450" s="412"/>
      <c r="Y450" s="412"/>
      <c r="Z450" s="412"/>
      <c r="AA450" s="412"/>
      <c r="AB450" s="412"/>
      <c r="AC450" s="413"/>
      <c r="AF450" s="270"/>
      <c r="AG450" s="270"/>
      <c r="AH450" s="270"/>
    </row>
    <row r="451" spans="1:34" ht="30" customHeight="1" x14ac:dyDescent="0.2">
      <c r="A451" s="440"/>
      <c r="B451" s="441"/>
      <c r="C451" s="441"/>
      <c r="D451" s="441"/>
      <c r="E451" s="441"/>
      <c r="F451" s="441"/>
      <c r="G451" s="441"/>
      <c r="H451" s="441"/>
      <c r="I451" s="441"/>
      <c r="J451" s="441"/>
      <c r="K451" s="441"/>
      <c r="L451" s="441"/>
      <c r="M451" s="441"/>
      <c r="N451" s="441"/>
      <c r="O451" s="441"/>
      <c r="P451" s="441"/>
      <c r="Q451" s="441"/>
      <c r="R451" s="441"/>
      <c r="S451" s="441"/>
      <c r="T451" s="441"/>
      <c r="U451" s="441"/>
      <c r="V451" s="441"/>
      <c r="W451" s="441"/>
      <c r="X451" s="441"/>
      <c r="Y451" s="441"/>
      <c r="Z451" s="441"/>
      <c r="AA451" s="441"/>
      <c r="AB451" s="441"/>
      <c r="AC451" s="442"/>
      <c r="AF451" s="270"/>
      <c r="AG451" s="270"/>
      <c r="AH451" s="270"/>
    </row>
    <row r="452" spans="1:34" ht="15" x14ac:dyDescent="0.25">
      <c r="A452" s="161"/>
      <c r="B452" s="161"/>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c r="AA452" s="161"/>
      <c r="AB452" s="161"/>
      <c r="AC452" s="161"/>
      <c r="AF452" s="270"/>
      <c r="AG452" s="270"/>
      <c r="AH452" s="270"/>
    </row>
    <row r="453" spans="1:34" ht="63" customHeight="1" x14ac:dyDescent="0.2">
      <c r="A453" s="471" t="s">
        <v>103</v>
      </c>
      <c r="B453" s="472"/>
      <c r="C453" s="473"/>
      <c r="D453" s="412" t="s">
        <v>121</v>
      </c>
      <c r="E453" s="412"/>
      <c r="F453" s="412"/>
      <c r="G453" s="412"/>
      <c r="H453" s="412"/>
      <c r="I453" s="412"/>
      <c r="J453" s="412"/>
      <c r="K453" s="412"/>
      <c r="L453" s="412"/>
      <c r="M453" s="412"/>
      <c r="N453" s="412"/>
      <c r="O453" s="412"/>
      <c r="P453" s="412"/>
      <c r="Q453" s="412"/>
      <c r="R453" s="412"/>
      <c r="S453" s="412"/>
      <c r="T453" s="412"/>
      <c r="U453" s="412"/>
      <c r="V453" s="412"/>
      <c r="W453" s="412"/>
      <c r="X453" s="412"/>
      <c r="Y453" s="412"/>
      <c r="Z453" s="412"/>
      <c r="AA453" s="412"/>
      <c r="AB453" s="413"/>
      <c r="AC453" s="185"/>
      <c r="AD453" s="4"/>
      <c r="AF453" s="269" t="str">
        <f>IF(AD453=FALSE,"","x")</f>
        <v/>
      </c>
      <c r="AG453" s="270"/>
      <c r="AH453" s="270"/>
    </row>
    <row r="454" spans="1:34" ht="15" x14ac:dyDescent="0.2">
      <c r="A454" s="411" t="s">
        <v>90</v>
      </c>
      <c r="B454" s="412"/>
      <c r="C454" s="412"/>
      <c r="D454" s="412"/>
      <c r="E454" s="412"/>
      <c r="F454" s="412"/>
      <c r="G454" s="412"/>
      <c r="H454" s="412"/>
      <c r="I454" s="412"/>
      <c r="J454" s="412"/>
      <c r="K454" s="412"/>
      <c r="L454" s="412"/>
      <c r="M454" s="412"/>
      <c r="N454" s="412"/>
      <c r="O454" s="412"/>
      <c r="P454" s="412"/>
      <c r="Q454" s="412"/>
      <c r="R454" s="412"/>
      <c r="S454" s="412"/>
      <c r="T454" s="412"/>
      <c r="U454" s="412"/>
      <c r="V454" s="412"/>
      <c r="W454" s="412"/>
      <c r="X454" s="412"/>
      <c r="Y454" s="412"/>
      <c r="Z454" s="412"/>
      <c r="AA454" s="412"/>
      <c r="AB454" s="412"/>
      <c r="AC454" s="413"/>
      <c r="AG454" s="270"/>
      <c r="AH454" s="270"/>
    </row>
    <row r="455" spans="1:34" ht="30" customHeight="1" x14ac:dyDescent="0.2">
      <c r="A455" s="440"/>
      <c r="B455" s="441"/>
      <c r="C455" s="441"/>
      <c r="D455" s="441"/>
      <c r="E455" s="441"/>
      <c r="F455" s="441"/>
      <c r="G455" s="441"/>
      <c r="H455" s="441"/>
      <c r="I455" s="441"/>
      <c r="J455" s="441"/>
      <c r="K455" s="441"/>
      <c r="L455" s="441"/>
      <c r="M455" s="441"/>
      <c r="N455" s="441"/>
      <c r="O455" s="441"/>
      <c r="P455" s="441"/>
      <c r="Q455" s="441"/>
      <c r="R455" s="441"/>
      <c r="S455" s="441"/>
      <c r="T455" s="441"/>
      <c r="U455" s="441"/>
      <c r="V455" s="441"/>
      <c r="W455" s="441"/>
      <c r="X455" s="441"/>
      <c r="Y455" s="441"/>
      <c r="Z455" s="441"/>
      <c r="AA455" s="441"/>
      <c r="AB455" s="441"/>
      <c r="AC455" s="442"/>
      <c r="AG455" s="270"/>
      <c r="AH455" s="270"/>
    </row>
    <row r="456" spans="1:34" ht="15" customHeight="1" x14ac:dyDescent="0.2">
      <c r="A456" s="144"/>
      <c r="B456" s="144"/>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c r="AA456" s="144"/>
      <c r="AB456" s="144"/>
      <c r="AC456" s="144"/>
      <c r="AG456" s="270"/>
      <c r="AH456" s="270"/>
    </row>
    <row r="457" spans="1:34" ht="78.75" customHeight="1" x14ac:dyDescent="0.2">
      <c r="A457" s="471" t="s">
        <v>92</v>
      </c>
      <c r="B457" s="472"/>
      <c r="C457" s="473"/>
      <c r="D457" s="474" t="s">
        <v>276</v>
      </c>
      <c r="E457" s="474"/>
      <c r="F457" s="474"/>
      <c r="G457" s="474"/>
      <c r="H457" s="474"/>
      <c r="I457" s="474"/>
      <c r="J457" s="474"/>
      <c r="K457" s="474"/>
      <c r="L457" s="474"/>
      <c r="M457" s="474"/>
      <c r="N457" s="474"/>
      <c r="O457" s="474"/>
      <c r="P457" s="474"/>
      <c r="Q457" s="474"/>
      <c r="R457" s="474"/>
      <c r="S457" s="474"/>
      <c r="T457" s="474"/>
      <c r="U457" s="474"/>
      <c r="V457" s="474"/>
      <c r="W457" s="474"/>
      <c r="X457" s="474"/>
      <c r="Y457" s="474"/>
      <c r="Z457" s="474"/>
      <c r="AA457" s="474"/>
      <c r="AB457" s="475"/>
      <c r="AC457" s="185"/>
      <c r="AD457" s="4"/>
      <c r="AF457" s="269" t="str">
        <f>IF(AD457=FALSE,"","x")</f>
        <v/>
      </c>
      <c r="AG457" s="270"/>
      <c r="AH457" s="270"/>
    </row>
    <row r="458" spans="1:34" ht="15" x14ac:dyDescent="0.2">
      <c r="A458" s="411" t="s">
        <v>90</v>
      </c>
      <c r="B458" s="412"/>
      <c r="C458" s="412"/>
      <c r="D458" s="412"/>
      <c r="E458" s="412"/>
      <c r="F458" s="412"/>
      <c r="G458" s="412"/>
      <c r="H458" s="412"/>
      <c r="I458" s="412"/>
      <c r="J458" s="412"/>
      <c r="K458" s="412"/>
      <c r="L458" s="412"/>
      <c r="M458" s="412"/>
      <c r="N458" s="412"/>
      <c r="O458" s="412"/>
      <c r="P458" s="412"/>
      <c r="Q458" s="412"/>
      <c r="R458" s="412"/>
      <c r="S458" s="412"/>
      <c r="T458" s="412"/>
      <c r="U458" s="412"/>
      <c r="V458" s="412"/>
      <c r="W458" s="412"/>
      <c r="X458" s="412"/>
      <c r="Y458" s="412"/>
      <c r="Z458" s="412"/>
      <c r="AA458" s="412"/>
      <c r="AB458" s="412"/>
      <c r="AC458" s="413"/>
      <c r="AG458" s="270"/>
      <c r="AH458" s="270"/>
    </row>
    <row r="459" spans="1:34" ht="30" customHeight="1" x14ac:dyDescent="0.2">
      <c r="A459" s="440"/>
      <c r="B459" s="441"/>
      <c r="C459" s="441"/>
      <c r="D459" s="441"/>
      <c r="E459" s="441"/>
      <c r="F459" s="441"/>
      <c r="G459" s="441"/>
      <c r="H459" s="441"/>
      <c r="I459" s="441"/>
      <c r="J459" s="441"/>
      <c r="K459" s="441"/>
      <c r="L459" s="441"/>
      <c r="M459" s="441"/>
      <c r="N459" s="441"/>
      <c r="O459" s="441"/>
      <c r="P459" s="441"/>
      <c r="Q459" s="441"/>
      <c r="R459" s="441"/>
      <c r="S459" s="441"/>
      <c r="T459" s="441"/>
      <c r="U459" s="441"/>
      <c r="V459" s="441"/>
      <c r="W459" s="441"/>
      <c r="X459" s="441"/>
      <c r="Y459" s="441"/>
      <c r="Z459" s="441"/>
      <c r="AA459" s="441"/>
      <c r="AB459" s="441"/>
      <c r="AC459" s="442"/>
      <c r="AG459" s="270"/>
      <c r="AH459" s="270"/>
    </row>
    <row r="460" spans="1:34" ht="15" x14ac:dyDescent="0.25">
      <c r="A460" s="161"/>
      <c r="B460" s="161"/>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c r="AA460" s="161"/>
      <c r="AB460" s="161"/>
      <c r="AC460" s="161"/>
      <c r="AG460" s="270"/>
      <c r="AH460" s="270"/>
    </row>
    <row r="461" spans="1:34" ht="15" hidden="1" x14ac:dyDescent="0.25">
      <c r="A461" s="289"/>
      <c r="B461" s="289"/>
      <c r="C461" s="289"/>
      <c r="D461" s="289"/>
      <c r="E461" s="289"/>
      <c r="F461" s="289"/>
      <c r="G461" s="289"/>
      <c r="H461" s="289"/>
      <c r="I461" s="289"/>
      <c r="J461" s="289"/>
      <c r="K461" s="289"/>
      <c r="L461" s="289"/>
      <c r="M461" s="289"/>
      <c r="N461" s="289"/>
      <c r="O461" s="289"/>
      <c r="P461" s="289"/>
      <c r="Q461" s="289"/>
      <c r="R461" s="289"/>
      <c r="S461" s="289"/>
      <c r="T461" s="289"/>
      <c r="U461" s="289"/>
      <c r="V461" s="289"/>
      <c r="W461" s="289"/>
      <c r="X461" s="289"/>
      <c r="Y461" s="289"/>
      <c r="Z461" s="289"/>
      <c r="AA461" s="289"/>
      <c r="AB461" s="289"/>
      <c r="AC461" s="289"/>
      <c r="AG461" s="270"/>
      <c r="AH461" s="270"/>
    </row>
    <row r="462" spans="1:34" ht="15" hidden="1" x14ac:dyDescent="0.25">
      <c r="A462" s="289"/>
      <c r="B462" s="289"/>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289"/>
      <c r="Z462" s="289"/>
      <c r="AA462" s="289"/>
      <c r="AB462" s="289"/>
      <c r="AC462" s="289"/>
      <c r="AG462" s="270"/>
      <c r="AH462" s="270"/>
    </row>
    <row r="463" spans="1:34" ht="15" hidden="1" x14ac:dyDescent="0.25">
      <c r="A463" s="289"/>
      <c r="B463" s="289"/>
      <c r="C463" s="289"/>
      <c r="D463" s="289"/>
      <c r="E463" s="289"/>
      <c r="F463" s="289"/>
      <c r="G463" s="289"/>
      <c r="H463" s="289"/>
      <c r="I463" s="289"/>
      <c r="J463" s="289"/>
      <c r="K463" s="289"/>
      <c r="L463" s="289"/>
      <c r="M463" s="289"/>
      <c r="N463" s="289"/>
      <c r="O463" s="289"/>
      <c r="P463" s="289"/>
      <c r="Q463" s="289"/>
      <c r="R463" s="289"/>
      <c r="S463" s="289"/>
      <c r="T463" s="289"/>
      <c r="U463" s="289"/>
      <c r="V463" s="289"/>
      <c r="W463" s="289"/>
      <c r="X463" s="289"/>
      <c r="Y463" s="289"/>
      <c r="Z463" s="289"/>
      <c r="AA463" s="289"/>
      <c r="AB463" s="289"/>
      <c r="AC463" s="289"/>
      <c r="AG463" s="270"/>
      <c r="AH463" s="270"/>
    </row>
    <row r="464" spans="1:34" ht="15" hidden="1" x14ac:dyDescent="0.25">
      <c r="A464" s="289"/>
      <c r="B464" s="289"/>
      <c r="C464" s="289"/>
      <c r="D464" s="289"/>
      <c r="E464" s="289"/>
      <c r="F464" s="289"/>
      <c r="G464" s="289"/>
      <c r="H464" s="289"/>
      <c r="I464" s="289"/>
      <c r="J464" s="289"/>
      <c r="K464" s="289"/>
      <c r="L464" s="289"/>
      <c r="M464" s="289"/>
      <c r="N464" s="289"/>
      <c r="O464" s="289"/>
      <c r="P464" s="289"/>
      <c r="Q464" s="289"/>
      <c r="R464" s="289"/>
      <c r="S464" s="289"/>
      <c r="T464" s="289"/>
      <c r="U464" s="289"/>
      <c r="V464" s="289"/>
      <c r="W464" s="289"/>
      <c r="X464" s="289"/>
      <c r="Y464" s="289"/>
      <c r="Z464" s="289"/>
      <c r="AA464" s="289"/>
      <c r="AB464" s="289"/>
      <c r="AC464" s="289"/>
      <c r="AG464" s="270"/>
      <c r="AH464" s="270"/>
    </row>
    <row r="465" spans="1:34" ht="15" hidden="1" x14ac:dyDescent="0.25">
      <c r="A465" s="289"/>
      <c r="B465" s="289"/>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289"/>
      <c r="Z465" s="289"/>
      <c r="AA465" s="289"/>
      <c r="AB465" s="289"/>
      <c r="AC465" s="289"/>
      <c r="AG465" s="270"/>
      <c r="AH465" s="270"/>
    </row>
    <row r="466" spans="1:34" ht="21" customHeight="1" x14ac:dyDescent="0.2">
      <c r="A466" s="471" t="s">
        <v>56</v>
      </c>
      <c r="B466" s="472"/>
      <c r="C466" s="472"/>
      <c r="D466" s="411" t="s">
        <v>62</v>
      </c>
      <c r="E466" s="412"/>
      <c r="F466" s="412"/>
      <c r="G466" s="412"/>
      <c r="H466" s="412"/>
      <c r="I466" s="412"/>
      <c r="J466" s="412"/>
      <c r="K466" s="412"/>
      <c r="L466" s="412"/>
      <c r="M466" s="412"/>
      <c r="N466" s="412"/>
      <c r="O466" s="412"/>
      <c r="P466" s="412"/>
      <c r="Q466" s="412"/>
      <c r="R466" s="412"/>
      <c r="S466" s="412"/>
      <c r="T466" s="412"/>
      <c r="U466" s="412"/>
      <c r="V466" s="412"/>
      <c r="W466" s="412"/>
      <c r="X466" s="412"/>
      <c r="Y466" s="412"/>
      <c r="Z466" s="412"/>
      <c r="AA466" s="412"/>
      <c r="AB466" s="413"/>
      <c r="AC466" s="185"/>
      <c r="AD466" s="4"/>
      <c r="AF466" s="269" t="str">
        <f>IF(AD466=FALSE,"","x")</f>
        <v/>
      </c>
      <c r="AG466" s="270"/>
      <c r="AH466" s="270"/>
    </row>
    <row r="467" spans="1:34" ht="15" x14ac:dyDescent="0.2">
      <c r="A467" s="411" t="s">
        <v>90</v>
      </c>
      <c r="B467" s="412"/>
      <c r="C467" s="412"/>
      <c r="D467" s="412"/>
      <c r="E467" s="412"/>
      <c r="F467" s="412"/>
      <c r="G467" s="412"/>
      <c r="H467" s="412"/>
      <c r="I467" s="412"/>
      <c r="J467" s="412"/>
      <c r="K467" s="412"/>
      <c r="L467" s="412"/>
      <c r="M467" s="412"/>
      <c r="N467" s="412"/>
      <c r="O467" s="412"/>
      <c r="P467" s="412"/>
      <c r="Q467" s="412"/>
      <c r="R467" s="412"/>
      <c r="S467" s="412"/>
      <c r="T467" s="412"/>
      <c r="U467" s="412"/>
      <c r="V467" s="412"/>
      <c r="W467" s="412"/>
      <c r="X467" s="412"/>
      <c r="Y467" s="412"/>
      <c r="Z467" s="412"/>
      <c r="AA467" s="412"/>
      <c r="AB467" s="412"/>
      <c r="AC467" s="413"/>
      <c r="AG467" s="270"/>
      <c r="AH467" s="270"/>
    </row>
    <row r="468" spans="1:34" ht="30" customHeight="1" x14ac:dyDescent="0.2">
      <c r="A468" s="440"/>
      <c r="B468" s="441"/>
      <c r="C468" s="441"/>
      <c r="D468" s="441"/>
      <c r="E468" s="441"/>
      <c r="F468" s="441"/>
      <c r="G468" s="441"/>
      <c r="H468" s="441"/>
      <c r="I468" s="441"/>
      <c r="J468" s="441"/>
      <c r="K468" s="441"/>
      <c r="L468" s="441"/>
      <c r="M468" s="441"/>
      <c r="N468" s="441"/>
      <c r="O468" s="441"/>
      <c r="P468" s="441"/>
      <c r="Q468" s="441"/>
      <c r="R468" s="441"/>
      <c r="S468" s="441"/>
      <c r="T468" s="441"/>
      <c r="U468" s="441"/>
      <c r="V468" s="441"/>
      <c r="W468" s="441"/>
      <c r="X468" s="441"/>
      <c r="Y468" s="441"/>
      <c r="Z468" s="441"/>
      <c r="AA468" s="441"/>
      <c r="AB468" s="441"/>
      <c r="AC468" s="442"/>
      <c r="AG468" s="270"/>
      <c r="AH468" s="270"/>
    </row>
    <row r="470" spans="1:34" ht="15" customHeight="1" x14ac:dyDescent="0.2">
      <c r="A470" s="471" t="s">
        <v>57</v>
      </c>
      <c r="B470" s="472"/>
      <c r="C470" s="472"/>
      <c r="D470" s="411" t="s">
        <v>63</v>
      </c>
      <c r="E470" s="412"/>
      <c r="F470" s="412"/>
      <c r="G470" s="412"/>
      <c r="H470" s="412"/>
      <c r="I470" s="412"/>
      <c r="J470" s="412"/>
      <c r="K470" s="412"/>
      <c r="L470" s="412"/>
      <c r="M470" s="412"/>
      <c r="N470" s="412"/>
      <c r="O470" s="412"/>
      <c r="P470" s="412"/>
      <c r="Q470" s="412"/>
      <c r="R470" s="412"/>
      <c r="S470" s="412"/>
      <c r="T470" s="412"/>
      <c r="U470" s="412"/>
      <c r="V470" s="412"/>
      <c r="W470" s="412"/>
      <c r="X470" s="412"/>
      <c r="Y470" s="412"/>
      <c r="Z470" s="412"/>
      <c r="AA470" s="412"/>
      <c r="AB470" s="413"/>
      <c r="AC470" s="185"/>
      <c r="AD470" s="4"/>
      <c r="AF470" s="269" t="str">
        <f>IF(AD470=FALSE,"","x")</f>
        <v/>
      </c>
    </row>
    <row r="471" spans="1:34" ht="15" x14ac:dyDescent="0.2">
      <c r="A471" s="411" t="s">
        <v>90</v>
      </c>
      <c r="B471" s="412"/>
      <c r="C471" s="412"/>
      <c r="D471" s="412"/>
      <c r="E471" s="412"/>
      <c r="F471" s="412"/>
      <c r="G471" s="412"/>
      <c r="H471" s="412"/>
      <c r="I471" s="412"/>
      <c r="J471" s="412"/>
      <c r="K471" s="412"/>
      <c r="L471" s="412"/>
      <c r="M471" s="412"/>
      <c r="N471" s="412"/>
      <c r="O471" s="412"/>
      <c r="P471" s="412"/>
      <c r="Q471" s="412"/>
      <c r="R471" s="412"/>
      <c r="S471" s="412"/>
      <c r="T471" s="412"/>
      <c r="U471" s="412"/>
      <c r="V471" s="412"/>
      <c r="W471" s="412"/>
      <c r="X471" s="412"/>
      <c r="Y471" s="412"/>
      <c r="Z471" s="412"/>
      <c r="AA471" s="412"/>
      <c r="AB471" s="412"/>
      <c r="AC471" s="413"/>
    </row>
    <row r="472" spans="1:34" ht="30" customHeight="1" x14ac:dyDescent="0.2">
      <c r="A472" s="440"/>
      <c r="B472" s="441"/>
      <c r="C472" s="441"/>
      <c r="D472" s="441"/>
      <c r="E472" s="441"/>
      <c r="F472" s="441"/>
      <c r="G472" s="441"/>
      <c r="H472" s="441"/>
      <c r="I472" s="441"/>
      <c r="J472" s="441"/>
      <c r="K472" s="441"/>
      <c r="L472" s="441"/>
      <c r="M472" s="441"/>
      <c r="N472" s="441"/>
      <c r="O472" s="441"/>
      <c r="P472" s="441"/>
      <c r="Q472" s="441"/>
      <c r="R472" s="441"/>
      <c r="S472" s="441"/>
      <c r="T472" s="441"/>
      <c r="U472" s="441"/>
      <c r="V472" s="441"/>
      <c r="W472" s="441"/>
      <c r="X472" s="441"/>
      <c r="Y472" s="441"/>
      <c r="Z472" s="441"/>
      <c r="AA472" s="441"/>
      <c r="AB472" s="441"/>
      <c r="AC472" s="442"/>
    </row>
    <row r="474" spans="1:34" ht="16.5" customHeight="1" x14ac:dyDescent="0.2">
      <c r="A474" s="471" t="s">
        <v>58</v>
      </c>
      <c r="B474" s="472"/>
      <c r="C474" s="472"/>
      <c r="D474" s="411" t="s">
        <v>64</v>
      </c>
      <c r="E474" s="412"/>
      <c r="F474" s="412"/>
      <c r="G474" s="412"/>
      <c r="H474" s="412"/>
      <c r="I474" s="412"/>
      <c r="J474" s="412"/>
      <c r="K474" s="412"/>
      <c r="L474" s="412"/>
      <c r="M474" s="412"/>
      <c r="N474" s="412"/>
      <c r="O474" s="412"/>
      <c r="P474" s="412"/>
      <c r="Q474" s="412"/>
      <c r="R474" s="412"/>
      <c r="S474" s="412"/>
      <c r="T474" s="412"/>
      <c r="U474" s="412"/>
      <c r="V474" s="412"/>
      <c r="W474" s="412"/>
      <c r="X474" s="412"/>
      <c r="Y474" s="412"/>
      <c r="Z474" s="412"/>
      <c r="AA474" s="412"/>
      <c r="AB474" s="413"/>
      <c r="AC474" s="185"/>
      <c r="AD474" s="4"/>
      <c r="AF474" s="269" t="str">
        <f>IF(AD474=FALSE,"","x")</f>
        <v/>
      </c>
    </row>
    <row r="475" spans="1:34" ht="16.5" customHeight="1" x14ac:dyDescent="0.2">
      <c r="A475" s="411" t="s">
        <v>90</v>
      </c>
      <c r="B475" s="412"/>
      <c r="C475" s="412"/>
      <c r="D475" s="412"/>
      <c r="E475" s="412"/>
      <c r="F475" s="412"/>
      <c r="G475" s="412"/>
      <c r="H475" s="412"/>
      <c r="I475" s="412"/>
      <c r="J475" s="412"/>
      <c r="K475" s="412"/>
      <c r="L475" s="412"/>
      <c r="M475" s="412"/>
      <c r="N475" s="412"/>
      <c r="O475" s="412"/>
      <c r="P475" s="412"/>
      <c r="Q475" s="412"/>
      <c r="R475" s="412"/>
      <c r="S475" s="412"/>
      <c r="T475" s="412"/>
      <c r="U475" s="412"/>
      <c r="V475" s="412"/>
      <c r="W475" s="412"/>
      <c r="X475" s="412"/>
      <c r="Y475" s="412"/>
      <c r="Z475" s="412"/>
      <c r="AA475" s="412"/>
      <c r="AB475" s="412"/>
      <c r="AC475" s="413"/>
    </row>
    <row r="476" spans="1:34" ht="30" customHeight="1" x14ac:dyDescent="0.2">
      <c r="A476" s="440"/>
      <c r="B476" s="441"/>
      <c r="C476" s="441"/>
      <c r="D476" s="441"/>
      <c r="E476" s="441"/>
      <c r="F476" s="441"/>
      <c r="G476" s="441"/>
      <c r="H476" s="441"/>
      <c r="I476" s="441"/>
      <c r="J476" s="441"/>
      <c r="K476" s="441"/>
      <c r="L476" s="441"/>
      <c r="M476" s="441"/>
      <c r="N476" s="441"/>
      <c r="O476" s="441"/>
      <c r="P476" s="441"/>
      <c r="Q476" s="441"/>
      <c r="R476" s="441"/>
      <c r="S476" s="441"/>
      <c r="T476" s="441"/>
      <c r="U476" s="441"/>
      <c r="V476" s="441"/>
      <c r="W476" s="441"/>
      <c r="X476" s="441"/>
      <c r="Y476" s="441"/>
      <c r="Z476" s="441"/>
      <c r="AA476" s="441"/>
      <c r="AB476" s="441"/>
      <c r="AC476" s="442"/>
    </row>
    <row r="477" spans="1:34" x14ac:dyDescent="0.2">
      <c r="A477" s="196"/>
    </row>
    <row r="478" spans="1:34" ht="15" customHeight="1" x14ac:dyDescent="0.2">
      <c r="A478" s="471" t="s">
        <v>59</v>
      </c>
      <c r="B478" s="472"/>
      <c r="C478" s="472"/>
      <c r="D478" s="411" t="s">
        <v>65</v>
      </c>
      <c r="E478" s="412"/>
      <c r="F478" s="412"/>
      <c r="G478" s="412"/>
      <c r="H478" s="412"/>
      <c r="I478" s="412"/>
      <c r="J478" s="412"/>
      <c r="K478" s="412"/>
      <c r="L478" s="412"/>
      <c r="M478" s="412"/>
      <c r="N478" s="412"/>
      <c r="O478" s="412"/>
      <c r="P478" s="412"/>
      <c r="Q478" s="412"/>
      <c r="R478" s="412"/>
      <c r="S478" s="412"/>
      <c r="T478" s="412"/>
      <c r="U478" s="412"/>
      <c r="V478" s="412"/>
      <c r="W478" s="412"/>
      <c r="X478" s="412"/>
      <c r="Y478" s="412"/>
      <c r="Z478" s="412"/>
      <c r="AA478" s="412"/>
      <c r="AB478" s="413"/>
      <c r="AC478" s="185"/>
      <c r="AD478" s="4"/>
      <c r="AF478" s="269" t="str">
        <f>IF(AD478=FALSE,"","x")</f>
        <v/>
      </c>
    </row>
    <row r="479" spans="1:34" ht="15" x14ac:dyDescent="0.2">
      <c r="A479" s="411" t="s">
        <v>90</v>
      </c>
      <c r="B479" s="412"/>
      <c r="C479" s="412"/>
      <c r="D479" s="412"/>
      <c r="E479" s="412"/>
      <c r="F479" s="412"/>
      <c r="G479" s="412"/>
      <c r="H479" s="412"/>
      <c r="I479" s="412"/>
      <c r="J479" s="412"/>
      <c r="K479" s="412"/>
      <c r="L479" s="412"/>
      <c r="M479" s="412"/>
      <c r="N479" s="412"/>
      <c r="O479" s="412"/>
      <c r="P479" s="412"/>
      <c r="Q479" s="412"/>
      <c r="R479" s="412"/>
      <c r="S479" s="412"/>
      <c r="T479" s="412"/>
      <c r="U479" s="412"/>
      <c r="V479" s="412"/>
      <c r="W479" s="412"/>
      <c r="X479" s="412"/>
      <c r="Y479" s="412"/>
      <c r="Z479" s="412"/>
      <c r="AA479" s="412"/>
      <c r="AB479" s="412"/>
      <c r="AC479" s="413"/>
    </row>
    <row r="480" spans="1:34" ht="30" customHeight="1" x14ac:dyDescent="0.2">
      <c r="A480" s="440"/>
      <c r="B480" s="441"/>
      <c r="C480" s="441"/>
      <c r="D480" s="441"/>
      <c r="E480" s="441"/>
      <c r="F480" s="441"/>
      <c r="G480" s="441"/>
      <c r="H480" s="441"/>
      <c r="I480" s="441"/>
      <c r="J480" s="441"/>
      <c r="K480" s="441"/>
      <c r="L480" s="441"/>
      <c r="M480" s="441"/>
      <c r="N480" s="441"/>
      <c r="O480" s="441"/>
      <c r="P480" s="441"/>
      <c r="Q480" s="441"/>
      <c r="R480" s="441"/>
      <c r="S480" s="441"/>
      <c r="T480" s="441"/>
      <c r="U480" s="441"/>
      <c r="V480" s="441"/>
      <c r="W480" s="441"/>
      <c r="X480" s="441"/>
      <c r="Y480" s="441"/>
      <c r="Z480" s="441"/>
      <c r="AA480" s="441"/>
      <c r="AB480" s="441"/>
      <c r="AC480" s="442"/>
    </row>
    <row r="481" spans="1:32" x14ac:dyDescent="0.2">
      <c r="A481" s="196"/>
    </row>
    <row r="482" spans="1:32" ht="31.5" customHeight="1" x14ac:dyDescent="0.2">
      <c r="A482" s="471" t="s">
        <v>60</v>
      </c>
      <c r="B482" s="472"/>
      <c r="C482" s="472"/>
      <c r="D482" s="411" t="s">
        <v>125</v>
      </c>
      <c r="E482" s="412"/>
      <c r="F482" s="412"/>
      <c r="G482" s="412"/>
      <c r="H482" s="412"/>
      <c r="I482" s="412"/>
      <c r="J482" s="412"/>
      <c r="K482" s="412"/>
      <c r="L482" s="412"/>
      <c r="M482" s="412"/>
      <c r="N482" s="412"/>
      <c r="O482" s="412"/>
      <c r="P482" s="412"/>
      <c r="Q482" s="412"/>
      <c r="R482" s="412"/>
      <c r="S482" s="412"/>
      <c r="T482" s="412"/>
      <c r="U482" s="412"/>
      <c r="V482" s="412"/>
      <c r="W482" s="412"/>
      <c r="X482" s="412"/>
      <c r="Y482" s="412"/>
      <c r="Z482" s="412"/>
      <c r="AA482" s="412"/>
      <c r="AB482" s="413"/>
      <c r="AC482" s="197"/>
      <c r="AD482" s="4"/>
      <c r="AF482" s="269" t="str">
        <f>IF(AD482=FALSE,"","x")</f>
        <v/>
      </c>
    </row>
    <row r="483" spans="1:32" ht="15" x14ac:dyDescent="0.2">
      <c r="A483" s="411" t="s">
        <v>90</v>
      </c>
      <c r="B483" s="412"/>
      <c r="C483" s="412"/>
      <c r="D483" s="412"/>
      <c r="E483" s="412"/>
      <c r="F483" s="412"/>
      <c r="G483" s="412"/>
      <c r="H483" s="412"/>
      <c r="I483" s="412"/>
      <c r="J483" s="412"/>
      <c r="K483" s="412"/>
      <c r="L483" s="412"/>
      <c r="M483" s="412"/>
      <c r="N483" s="412"/>
      <c r="O483" s="412"/>
      <c r="P483" s="412"/>
      <c r="Q483" s="412"/>
      <c r="R483" s="412"/>
      <c r="S483" s="412"/>
      <c r="T483" s="412"/>
      <c r="U483" s="412"/>
      <c r="V483" s="412"/>
      <c r="W483" s="412"/>
      <c r="X483" s="412"/>
      <c r="Y483" s="412"/>
      <c r="Z483" s="412"/>
      <c r="AA483" s="412"/>
      <c r="AB483" s="412"/>
      <c r="AC483" s="413"/>
    </row>
    <row r="484" spans="1:32" ht="30" customHeight="1" x14ac:dyDescent="0.2">
      <c r="A484" s="440"/>
      <c r="B484" s="441"/>
      <c r="C484" s="441"/>
      <c r="D484" s="441"/>
      <c r="E484" s="441"/>
      <c r="F484" s="441"/>
      <c r="G484" s="441"/>
      <c r="H484" s="441"/>
      <c r="I484" s="441"/>
      <c r="J484" s="441"/>
      <c r="K484" s="441"/>
      <c r="L484" s="441"/>
      <c r="M484" s="441"/>
      <c r="N484" s="441"/>
      <c r="O484" s="441"/>
      <c r="P484" s="441"/>
      <c r="Q484" s="441"/>
      <c r="R484" s="441"/>
      <c r="S484" s="441"/>
      <c r="T484" s="441"/>
      <c r="U484" s="441"/>
      <c r="V484" s="441"/>
      <c r="W484" s="441"/>
      <c r="X484" s="441"/>
      <c r="Y484" s="441"/>
      <c r="Z484" s="441"/>
      <c r="AA484" s="441"/>
      <c r="AB484" s="441"/>
      <c r="AC484" s="442"/>
    </row>
    <row r="485" spans="1:32" x14ac:dyDescent="0.2">
      <c r="A485" s="144"/>
      <c r="B485" s="144"/>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c r="AA485" s="144"/>
      <c r="AB485" s="144"/>
      <c r="AC485" s="144"/>
    </row>
    <row r="486" spans="1:32" ht="30" customHeight="1" x14ac:dyDescent="0.2">
      <c r="A486" s="471" t="s">
        <v>61</v>
      </c>
      <c r="B486" s="472"/>
      <c r="C486" s="473"/>
      <c r="D486" s="411" t="s">
        <v>263</v>
      </c>
      <c r="E486" s="412"/>
      <c r="F486" s="412"/>
      <c r="G486" s="412"/>
      <c r="H486" s="412"/>
      <c r="I486" s="412"/>
      <c r="J486" s="412"/>
      <c r="K486" s="412"/>
      <c r="L486" s="412"/>
      <c r="M486" s="412"/>
      <c r="N486" s="412"/>
      <c r="O486" s="412"/>
      <c r="P486" s="412"/>
      <c r="Q486" s="412"/>
      <c r="R486" s="412"/>
      <c r="S486" s="412"/>
      <c r="T486" s="412"/>
      <c r="U486" s="412"/>
      <c r="V486" s="412"/>
      <c r="W486" s="412"/>
      <c r="X486" s="412"/>
      <c r="Y486" s="412"/>
      <c r="Z486" s="412"/>
      <c r="AA486" s="412"/>
      <c r="AB486" s="413"/>
      <c r="AC486" s="185"/>
      <c r="AD486" s="4"/>
      <c r="AF486" s="269" t="str">
        <f>IF(AD486=FALSE,"","x")</f>
        <v/>
      </c>
    </row>
    <row r="487" spans="1:32" ht="15" x14ac:dyDescent="0.2">
      <c r="A487" s="411" t="s">
        <v>90</v>
      </c>
      <c r="B487" s="412"/>
      <c r="C487" s="412"/>
      <c r="D487" s="412"/>
      <c r="E487" s="412"/>
      <c r="F487" s="412"/>
      <c r="G487" s="412"/>
      <c r="H487" s="412"/>
      <c r="I487" s="412"/>
      <c r="J487" s="412"/>
      <c r="K487" s="412"/>
      <c r="L487" s="412"/>
      <c r="M487" s="412"/>
      <c r="N487" s="412"/>
      <c r="O487" s="412"/>
      <c r="P487" s="412"/>
      <c r="Q487" s="412"/>
      <c r="R487" s="412"/>
      <c r="S487" s="412"/>
      <c r="T487" s="412"/>
      <c r="U487" s="412"/>
      <c r="V487" s="412"/>
      <c r="W487" s="412"/>
      <c r="X487" s="412"/>
      <c r="Y487" s="412"/>
      <c r="Z487" s="412"/>
      <c r="AA487" s="412"/>
      <c r="AB487" s="412"/>
      <c r="AC487" s="413"/>
    </row>
    <row r="488" spans="1:32" ht="30" customHeight="1" x14ac:dyDescent="0.2">
      <c r="A488" s="440"/>
      <c r="B488" s="441"/>
      <c r="C488" s="441"/>
      <c r="D488" s="441"/>
      <c r="E488" s="441"/>
      <c r="F488" s="441"/>
      <c r="G488" s="441"/>
      <c r="H488" s="441"/>
      <c r="I488" s="441"/>
      <c r="J488" s="441"/>
      <c r="K488" s="441"/>
      <c r="L488" s="441"/>
      <c r="M488" s="441"/>
      <c r="N488" s="441"/>
      <c r="O488" s="441"/>
      <c r="P488" s="441"/>
      <c r="Q488" s="441"/>
      <c r="R488" s="441"/>
      <c r="S488" s="441"/>
      <c r="T488" s="441"/>
      <c r="U488" s="441"/>
      <c r="V488" s="441"/>
      <c r="W488" s="441"/>
      <c r="X488" s="441"/>
      <c r="Y488" s="441"/>
      <c r="Z488" s="441"/>
      <c r="AA488" s="441"/>
      <c r="AB488" s="441"/>
      <c r="AC488" s="442"/>
    </row>
    <row r="491" spans="1:32" ht="36" customHeight="1" x14ac:dyDescent="0.2">
      <c r="A491" s="538" t="s">
        <v>1</v>
      </c>
      <c r="B491" s="539"/>
      <c r="C491" s="539"/>
      <c r="D491" s="544" t="s">
        <v>379</v>
      </c>
      <c r="E491" s="545"/>
      <c r="F491" s="545"/>
      <c r="G491" s="545"/>
      <c r="H491" s="545"/>
      <c r="I491" s="545"/>
      <c r="J491" s="545"/>
      <c r="K491" s="545"/>
      <c r="L491" s="545"/>
      <c r="M491" s="545"/>
      <c r="N491" s="545"/>
      <c r="O491" s="545"/>
      <c r="P491" s="545"/>
      <c r="Q491" s="545"/>
      <c r="R491" s="545"/>
      <c r="S491" s="545"/>
      <c r="T491" s="545"/>
      <c r="U491" s="545"/>
      <c r="V491" s="545"/>
      <c r="W491" s="545"/>
      <c r="X491" s="545"/>
      <c r="Y491" s="545"/>
      <c r="Z491" s="545"/>
      <c r="AA491" s="545"/>
      <c r="AB491" s="545"/>
      <c r="AC491" s="546"/>
    </row>
    <row r="492" spans="1:32" ht="98.25" customHeight="1" x14ac:dyDescent="0.2">
      <c r="A492" s="540"/>
      <c r="B492" s="541"/>
      <c r="C492" s="541"/>
      <c r="D492" s="547" t="s">
        <v>395</v>
      </c>
      <c r="E492" s="548"/>
      <c r="F492" s="548"/>
      <c r="G492" s="548"/>
      <c r="H492" s="548"/>
      <c r="I492" s="548"/>
      <c r="J492" s="548"/>
      <c r="K492" s="548"/>
      <c r="L492" s="548"/>
      <c r="M492" s="548"/>
      <c r="N492" s="548"/>
      <c r="O492" s="548"/>
      <c r="P492" s="548"/>
      <c r="Q492" s="548"/>
      <c r="R492" s="548"/>
      <c r="S492" s="548"/>
      <c r="T492" s="548"/>
      <c r="U492" s="548"/>
      <c r="V492" s="548"/>
      <c r="W492" s="548"/>
      <c r="X492" s="548"/>
      <c r="Y492" s="548"/>
      <c r="Z492" s="548"/>
      <c r="AA492" s="548"/>
      <c r="AB492" s="548"/>
      <c r="AC492" s="549"/>
    </row>
    <row r="493" spans="1:32" ht="159.75" customHeight="1" x14ac:dyDescent="0.2">
      <c r="A493" s="542"/>
      <c r="B493" s="543"/>
      <c r="C493" s="543"/>
      <c r="D493" s="550" t="s">
        <v>386</v>
      </c>
      <c r="E493" s="551"/>
      <c r="F493" s="551"/>
      <c r="G493" s="551"/>
      <c r="H493" s="551"/>
      <c r="I493" s="551"/>
      <c r="J493" s="551"/>
      <c r="K493" s="551"/>
      <c r="L493" s="551"/>
      <c r="M493" s="551"/>
      <c r="N493" s="551"/>
      <c r="O493" s="551"/>
      <c r="P493" s="551"/>
      <c r="Q493" s="551"/>
      <c r="R493" s="551"/>
      <c r="S493" s="551"/>
      <c r="T493" s="551"/>
      <c r="U493" s="551"/>
      <c r="V493" s="551"/>
      <c r="W493" s="551"/>
      <c r="X493" s="551"/>
      <c r="Y493" s="551"/>
      <c r="Z493" s="551"/>
      <c r="AA493" s="551"/>
      <c r="AB493" s="551"/>
      <c r="AC493" s="552"/>
    </row>
    <row r="523" spans="1:42" hidden="1" x14ac:dyDescent="0.2"/>
    <row r="524" spans="1:42" ht="81.75" customHeight="1" x14ac:dyDescent="0.2">
      <c r="A524" s="420" t="s">
        <v>1</v>
      </c>
      <c r="B524" s="421"/>
      <c r="C524" s="421"/>
      <c r="D524" s="536" t="s">
        <v>387</v>
      </c>
      <c r="E524" s="536"/>
      <c r="F524" s="536"/>
      <c r="G524" s="536"/>
      <c r="H524" s="536"/>
      <c r="I524" s="536"/>
      <c r="J524" s="536"/>
      <c r="K524" s="536"/>
      <c r="L524" s="536"/>
      <c r="M524" s="536"/>
      <c r="N524" s="536"/>
      <c r="O524" s="536"/>
      <c r="P524" s="536"/>
      <c r="Q524" s="536"/>
      <c r="R524" s="536"/>
      <c r="S524" s="536"/>
      <c r="T524" s="536"/>
      <c r="U524" s="536"/>
      <c r="V524" s="536"/>
      <c r="W524" s="536"/>
      <c r="X524" s="536"/>
      <c r="Y524" s="536"/>
      <c r="Z524" s="536"/>
      <c r="AA524" s="536"/>
      <c r="AB524" s="536"/>
      <c r="AC524" s="537"/>
      <c r="AM524"/>
      <c r="AN524"/>
      <c r="AO524"/>
      <c r="AP524"/>
    </row>
    <row r="525" spans="1:42" x14ac:dyDescent="0.2">
      <c r="A525" s="532"/>
      <c r="B525" s="533"/>
      <c r="C525" s="533"/>
      <c r="D525" s="533"/>
      <c r="E525" s="533"/>
      <c r="F525" s="533"/>
      <c r="G525" s="533"/>
      <c r="H525" s="533"/>
      <c r="I525" s="533"/>
      <c r="J525" s="533"/>
      <c r="K525" s="533"/>
      <c r="L525" s="533"/>
      <c r="M525" s="533"/>
      <c r="N525" s="533"/>
      <c r="O525" s="533"/>
      <c r="P525" s="533"/>
      <c r="Q525" s="533"/>
      <c r="R525" s="533"/>
      <c r="S525" s="533"/>
      <c r="T525" s="533"/>
      <c r="U525" s="533"/>
      <c r="V525" s="533"/>
      <c r="W525" s="533"/>
      <c r="X525" s="533"/>
      <c r="Y525" s="533"/>
      <c r="Z525" s="533"/>
      <c r="AA525" s="533"/>
      <c r="AB525" s="533"/>
      <c r="AC525" s="533"/>
    </row>
  </sheetData>
  <sheetProtection password="8333" sheet="1" objects="1" scenarios="1" formatRows="0"/>
  <mergeCells count="347">
    <mergeCell ref="A274:X274"/>
    <mergeCell ref="A273:AC273"/>
    <mergeCell ref="A12:AC12"/>
    <mergeCell ref="A86:AC86"/>
    <mergeCell ref="Y98:AB98"/>
    <mergeCell ref="AE78:AL80"/>
    <mergeCell ref="AE76:AL76"/>
    <mergeCell ref="AE77:AL77"/>
    <mergeCell ref="Y97:AB97"/>
    <mergeCell ref="AA79:AC79"/>
    <mergeCell ref="D13:AC13"/>
    <mergeCell ref="D16:AC16"/>
    <mergeCell ref="D17:AC17"/>
    <mergeCell ref="AF22:AG22"/>
    <mergeCell ref="AF23:AG23"/>
    <mergeCell ref="AF27:AG27"/>
    <mergeCell ref="AF32:AH32"/>
    <mergeCell ref="D36:AC36"/>
    <mergeCell ref="A249:Q249"/>
    <mergeCell ref="A252:X252"/>
    <mergeCell ref="A8:AC8"/>
    <mergeCell ref="A192:X192"/>
    <mergeCell ref="A191:X191"/>
    <mergeCell ref="A11:AC11"/>
    <mergeCell ref="A32:AC32"/>
    <mergeCell ref="A33:AC33"/>
    <mergeCell ref="T28:AC28"/>
    <mergeCell ref="J28:R28"/>
    <mergeCell ref="A76:AC76"/>
    <mergeCell ref="A97:X97"/>
    <mergeCell ref="A95:AC95"/>
    <mergeCell ref="A77:AC77"/>
    <mergeCell ref="A13:C17"/>
    <mergeCell ref="A103:AC103"/>
    <mergeCell ref="Y170:AB170"/>
    <mergeCell ref="A169:AC169"/>
    <mergeCell ref="E15:AC15"/>
    <mergeCell ref="A78:AC78"/>
    <mergeCell ref="A117:AC117"/>
    <mergeCell ref="Z128:AC128"/>
    <mergeCell ref="Z129:AC129"/>
    <mergeCell ref="Z130:AC130"/>
    <mergeCell ref="B79:Z79"/>
    <mergeCell ref="B80:Z80"/>
    <mergeCell ref="A393:AC393"/>
    <mergeCell ref="Z368:AC368"/>
    <mergeCell ref="B366:J366"/>
    <mergeCell ref="Y343:AB343"/>
    <mergeCell ref="A350:AC350"/>
    <mergeCell ref="A395:AB395"/>
    <mergeCell ref="A396:AB396"/>
    <mergeCell ref="A25:AC25"/>
    <mergeCell ref="A19:AC19"/>
    <mergeCell ref="A20:AC20"/>
    <mergeCell ref="A22:AC22"/>
    <mergeCell ref="A23:AC23"/>
    <mergeCell ref="A27:AC27"/>
    <mergeCell ref="A28:H28"/>
    <mergeCell ref="A69:AC69"/>
    <mergeCell ref="A68:AC68"/>
    <mergeCell ref="A66:AC66"/>
    <mergeCell ref="D388:AC388"/>
    <mergeCell ref="A388:C388"/>
    <mergeCell ref="A361:AC361"/>
    <mergeCell ref="A363:AC363"/>
    <mergeCell ref="A364:Y364"/>
    <mergeCell ref="A369:Y369"/>
    <mergeCell ref="A375:AC375"/>
    <mergeCell ref="A376:AC376"/>
    <mergeCell ref="A378:AC378"/>
    <mergeCell ref="Y251:AB251"/>
    <mergeCell ref="A280:AC280"/>
    <mergeCell ref="A102:AC102"/>
    <mergeCell ref="Y109:AB109"/>
    <mergeCell ref="B87:AC87"/>
    <mergeCell ref="A106:AC106"/>
    <mergeCell ref="Y100:AB100"/>
    <mergeCell ref="A99:X99"/>
    <mergeCell ref="A98:X98"/>
    <mergeCell ref="Y192:AB192"/>
    <mergeCell ref="Y195:AB195"/>
    <mergeCell ref="A194:AB194"/>
    <mergeCell ref="A164:AC164"/>
    <mergeCell ref="A129:Y129"/>
    <mergeCell ref="Y108:AB108"/>
    <mergeCell ref="A109:X109"/>
    <mergeCell ref="A108:X108"/>
    <mergeCell ref="A346:X346"/>
    <mergeCell ref="A345:X345"/>
    <mergeCell ref="A349:AC349"/>
    <mergeCell ref="A294:AC294"/>
    <mergeCell ref="Z369:AC372"/>
    <mergeCell ref="A400:AC400"/>
    <mergeCell ref="A401:AC401"/>
    <mergeCell ref="A352:AC352"/>
    <mergeCell ref="Y111:AB111"/>
    <mergeCell ref="A172:X172"/>
    <mergeCell ref="Y345:AB345"/>
    <mergeCell ref="Y346:AB346"/>
    <mergeCell ref="A342:AC342"/>
    <mergeCell ref="N365:Y365"/>
    <mergeCell ref="Z364:AC367"/>
    <mergeCell ref="N367:Y367"/>
    <mergeCell ref="A114:AC114"/>
    <mergeCell ref="A232:AC232"/>
    <mergeCell ref="A235:X235"/>
    <mergeCell ref="Y235:AB235"/>
    <mergeCell ref="A240:AC240"/>
    <mergeCell ref="A236:X236"/>
    <mergeCell ref="A238:X238"/>
    <mergeCell ref="Y238:AB238"/>
    <mergeCell ref="A269:AC269"/>
    <mergeCell ref="Y236:AB236"/>
    <mergeCell ref="Y252:AB252"/>
    <mergeCell ref="A241:AC241"/>
    <mergeCell ref="A261:AC261"/>
    <mergeCell ref="D423:AB423"/>
    <mergeCell ref="A403:C403"/>
    <mergeCell ref="A407:C407"/>
    <mergeCell ref="D403:AB403"/>
    <mergeCell ref="D407:AB407"/>
    <mergeCell ref="A423:C423"/>
    <mergeCell ref="A418:C418"/>
    <mergeCell ref="D418:AB418"/>
    <mergeCell ref="A408:AC408"/>
    <mergeCell ref="A409:AC409"/>
    <mergeCell ref="A419:AC419"/>
    <mergeCell ref="A420:AC420"/>
    <mergeCell ref="A404:AC404"/>
    <mergeCell ref="A405:AC405"/>
    <mergeCell ref="A421:AC421"/>
    <mergeCell ref="B370:J370"/>
    <mergeCell ref="A353:AC353"/>
    <mergeCell ref="A343:X343"/>
    <mergeCell ref="A344:X344"/>
    <mergeCell ref="Y344:AB344"/>
    <mergeCell ref="A331:AC331"/>
    <mergeCell ref="A329:AC329"/>
    <mergeCell ref="Y316:AB316"/>
    <mergeCell ref="Y317:AB317"/>
    <mergeCell ref="C323:X323"/>
    <mergeCell ref="A332:AC332"/>
    <mergeCell ref="A525:AC525"/>
    <mergeCell ref="A446:AC446"/>
    <mergeCell ref="A447:AC447"/>
    <mergeCell ref="A425:AC425"/>
    <mergeCell ref="A476:AC476"/>
    <mergeCell ref="A467:AC467"/>
    <mergeCell ref="A454:AC454"/>
    <mergeCell ref="A455:AC455"/>
    <mergeCell ref="A451:AC451"/>
    <mergeCell ref="A438:AC438"/>
    <mergeCell ref="A442:AB442"/>
    <mergeCell ref="A487:AC487"/>
    <mergeCell ref="A488:AC488"/>
    <mergeCell ref="A479:AC479"/>
    <mergeCell ref="A483:AC483"/>
    <mergeCell ref="A484:AC484"/>
    <mergeCell ref="A524:C524"/>
    <mergeCell ref="D524:AC524"/>
    <mergeCell ref="A491:C493"/>
    <mergeCell ref="D491:AC491"/>
    <mergeCell ref="D492:AC492"/>
    <mergeCell ref="D493:AC493"/>
    <mergeCell ref="A441:AB441"/>
    <mergeCell ref="A471:AC471"/>
    <mergeCell ref="Y226:AB226"/>
    <mergeCell ref="A226:X226"/>
    <mergeCell ref="A225:X225"/>
    <mergeCell ref="Y191:AB191"/>
    <mergeCell ref="N372:Y372"/>
    <mergeCell ref="J295:AC295"/>
    <mergeCell ref="J296:P296"/>
    <mergeCell ref="W298:AB298"/>
    <mergeCell ref="W297:AB297"/>
    <mergeCell ref="Q298:U298"/>
    <mergeCell ref="A305:AC305"/>
    <mergeCell ref="W299:AB299"/>
    <mergeCell ref="A302:AC302"/>
    <mergeCell ref="A303:AC303"/>
    <mergeCell ref="A317:X317"/>
    <mergeCell ref="A316:X316"/>
    <mergeCell ref="C320:X320"/>
    <mergeCell ref="C319:X319"/>
    <mergeCell ref="C324:X324"/>
    <mergeCell ref="A326:AC326"/>
    <mergeCell ref="A251:X251"/>
    <mergeCell ref="A253:X253"/>
    <mergeCell ref="A328:AC328"/>
    <mergeCell ref="C321:X321"/>
    <mergeCell ref="A132:Z132"/>
    <mergeCell ref="AA132:AC132"/>
    <mergeCell ref="A133:Z133"/>
    <mergeCell ref="AA133:AC133"/>
    <mergeCell ref="A134:Z134"/>
    <mergeCell ref="AA134:AC134"/>
    <mergeCell ref="A135:Z135"/>
    <mergeCell ref="AA135:AC135"/>
    <mergeCell ref="A210:AC210"/>
    <mergeCell ref="A204:X204"/>
    <mergeCell ref="A195:X195"/>
    <mergeCell ref="A190:AB190"/>
    <mergeCell ref="A145:AC145"/>
    <mergeCell ref="D73:AC74"/>
    <mergeCell ref="Y110:AB110"/>
    <mergeCell ref="A71:AC71"/>
    <mergeCell ref="A100:X100"/>
    <mergeCell ref="A130:Y130"/>
    <mergeCell ref="A127:AC127"/>
    <mergeCell ref="A398:C398"/>
    <mergeCell ref="A202:AC202"/>
    <mergeCell ref="A188:AC188"/>
    <mergeCell ref="A178:AC178"/>
    <mergeCell ref="A176:AC176"/>
    <mergeCell ref="Y153:AB153"/>
    <mergeCell ref="A162:AC162"/>
    <mergeCell ref="A228:AC228"/>
    <mergeCell ref="A229:AC229"/>
    <mergeCell ref="A233:Q233"/>
    <mergeCell ref="Y237:AB237"/>
    <mergeCell ref="A161:AC161"/>
    <mergeCell ref="A198:AC198"/>
    <mergeCell ref="A199:AC199"/>
    <mergeCell ref="Y99:AB99"/>
    <mergeCell ref="A88:AC88"/>
    <mergeCell ref="C322:X322"/>
    <mergeCell ref="A297:E299"/>
    <mergeCell ref="A450:AC450"/>
    <mergeCell ref="B365:J365"/>
    <mergeCell ref="B368:Y368"/>
    <mergeCell ref="AK366:AK367"/>
    <mergeCell ref="A203:X203"/>
    <mergeCell ref="A149:AC149"/>
    <mergeCell ref="Y172:AB172"/>
    <mergeCell ref="A373:AC373"/>
    <mergeCell ref="B367:J367"/>
    <mergeCell ref="D427:AB427"/>
    <mergeCell ref="N366:Y366"/>
    <mergeCell ref="A444:C444"/>
    <mergeCell ref="D444:AC444"/>
    <mergeCell ref="A429:AC429"/>
    <mergeCell ref="N370:Y370"/>
    <mergeCell ref="B371:J371"/>
    <mergeCell ref="N371:Y371"/>
    <mergeCell ref="B372:J372"/>
    <mergeCell ref="A427:C427"/>
    <mergeCell ref="D398:AC398"/>
    <mergeCell ref="A256:AC256"/>
    <mergeCell ref="Y277:AB277"/>
    <mergeCell ref="A279:AC279"/>
    <mergeCell ref="Y206:AB206"/>
    <mergeCell ref="A486:C486"/>
    <mergeCell ref="D486:AB486"/>
    <mergeCell ref="A457:C457"/>
    <mergeCell ref="A453:C453"/>
    <mergeCell ref="A449:C449"/>
    <mergeCell ref="D449:AB449"/>
    <mergeCell ref="D453:AB453"/>
    <mergeCell ref="D457:AB457"/>
    <mergeCell ref="A482:C482"/>
    <mergeCell ref="A478:C478"/>
    <mergeCell ref="D478:AB478"/>
    <mergeCell ref="A474:C474"/>
    <mergeCell ref="A470:C470"/>
    <mergeCell ref="A466:C466"/>
    <mergeCell ref="D466:AB466"/>
    <mergeCell ref="D470:AB470"/>
    <mergeCell ref="D474:AB474"/>
    <mergeCell ref="D482:AB482"/>
    <mergeCell ref="A468:AC468"/>
    <mergeCell ref="A459:AC459"/>
    <mergeCell ref="A472:AC472"/>
    <mergeCell ref="A475:AC475"/>
    <mergeCell ref="A458:AC458"/>
    <mergeCell ref="A480:AC480"/>
    <mergeCell ref="AH364:AI364"/>
    <mergeCell ref="AH369:AI369"/>
    <mergeCell ref="B340:AC340"/>
    <mergeCell ref="A282:AC282"/>
    <mergeCell ref="A277:X277"/>
    <mergeCell ref="A285:AC285"/>
    <mergeCell ref="Y274:AB274"/>
    <mergeCell ref="A259:AC259"/>
    <mergeCell ref="A275:X275"/>
    <mergeCell ref="Y275:AB275"/>
    <mergeCell ref="F299:I299"/>
    <mergeCell ref="A315:AC315"/>
    <mergeCell ref="Q297:U297"/>
    <mergeCell ref="A276:X276"/>
    <mergeCell ref="A260:AC260"/>
    <mergeCell ref="Q296:V296"/>
    <mergeCell ref="J298:O298"/>
    <mergeCell ref="J297:O297"/>
    <mergeCell ref="W296:AC296"/>
    <mergeCell ref="Q299:U299"/>
    <mergeCell ref="Y276:AB276"/>
    <mergeCell ref="A283:AC284"/>
    <mergeCell ref="F298:I298"/>
    <mergeCell ref="J299:O299"/>
    <mergeCell ref="A439:AC439"/>
    <mergeCell ref="F297:I297"/>
    <mergeCell ref="A237:X237"/>
    <mergeCell ref="A255:AC255"/>
    <mergeCell ref="Y253:AB253"/>
    <mergeCell ref="A150:X150"/>
    <mergeCell ref="Y152:AB152"/>
    <mergeCell ref="AA136:AC136"/>
    <mergeCell ref="A139:AC139"/>
    <mergeCell ref="A136:Z136"/>
    <mergeCell ref="Y150:AB150"/>
    <mergeCell ref="A142:AC142"/>
    <mergeCell ref="A140:AC140"/>
    <mergeCell ref="A153:X153"/>
    <mergeCell ref="A152:X152"/>
    <mergeCell ref="A151:X151"/>
    <mergeCell ref="A175:AC175"/>
    <mergeCell ref="A428:AC428"/>
    <mergeCell ref="Y151:AB151"/>
    <mergeCell ref="A386:AC386"/>
    <mergeCell ref="A391:AC391"/>
    <mergeCell ref="A424:AC424"/>
    <mergeCell ref="A144:AC144"/>
    <mergeCell ref="A143:AC143"/>
    <mergeCell ref="A82:AC82"/>
    <mergeCell ref="A84:AC84"/>
    <mergeCell ref="A89:AC89"/>
    <mergeCell ref="A91:AC91"/>
    <mergeCell ref="A9:AC9"/>
    <mergeCell ref="A218:AC218"/>
    <mergeCell ref="Y225:AB225"/>
    <mergeCell ref="Y196:AB196"/>
    <mergeCell ref="Y203:AB203"/>
    <mergeCell ref="A205:X205"/>
    <mergeCell ref="Y205:AB205"/>
    <mergeCell ref="A206:X206"/>
    <mergeCell ref="Y204:AB204"/>
    <mergeCell ref="A196:X196"/>
    <mergeCell ref="A209:AC209"/>
    <mergeCell ref="A223:AC223"/>
    <mergeCell ref="A111:X111"/>
    <mergeCell ref="A110:X110"/>
    <mergeCell ref="A113:AC113"/>
    <mergeCell ref="A170:X170"/>
    <mergeCell ref="A128:Y128"/>
    <mergeCell ref="A36:C36"/>
    <mergeCell ref="AA80:AC80"/>
    <mergeCell ref="A73:C74"/>
  </mergeCells>
  <conditionalFormatting sqref="A398:AC398">
    <cfRule type="expression" dxfId="39" priority="38">
      <formula>$AD$395=2</formula>
    </cfRule>
    <cfRule type="expression" dxfId="38" priority="39">
      <formula>"$AD$581=2"</formula>
    </cfRule>
  </conditionalFormatting>
  <conditionalFormatting sqref="A444:AC444">
    <cfRule type="expression" dxfId="37" priority="37">
      <formula>$AD$441=2</formula>
    </cfRule>
  </conditionalFormatting>
  <conditionalFormatting sqref="A373:AC373">
    <cfRule type="cellIs" dxfId="36" priority="19" operator="notEqual">
      <formula>""</formula>
    </cfRule>
  </conditionalFormatting>
  <conditionalFormatting sqref="A326">
    <cfRule type="expression" dxfId="35" priority="17">
      <formula>$A$326&lt;&gt;""</formula>
    </cfRule>
  </conditionalFormatting>
  <conditionalFormatting sqref="A491 D491:AC491 D493">
    <cfRule type="expression" dxfId="34" priority="11">
      <formula>$AD$444=2</formula>
    </cfRule>
    <cfRule type="expression" dxfId="33" priority="12">
      <formula>"$AD$581=2"</formula>
    </cfRule>
  </conditionalFormatting>
  <conditionalFormatting sqref="A36:AC36">
    <cfRule type="expression" dxfId="32" priority="8">
      <formula>"$AD$581=2"</formula>
    </cfRule>
  </conditionalFormatting>
  <conditionalFormatting sqref="D492:AC492">
    <cfRule type="expression" dxfId="31" priority="1">
      <formula>$AD$702=2</formula>
    </cfRule>
    <cfRule type="expression" dxfId="30" priority="2">
      <formula>"$AD$581=2"</formula>
    </cfRule>
  </conditionalFormatting>
  <hyperlinks>
    <hyperlink ref="C320" r:id="rId1" display="http://www.emas.de/"/>
    <hyperlink ref="A260:AC260" r:id="rId2" display="Deutsche Gesellschaft für Nachhaltiges Bauen e.V., http://www.dgnb-system.de/de/system/kriterien/"/>
    <hyperlink ref="A25:AC25" r:id="rId3" display="http://www.efre-bw.de/wp-content/uploads/2015/03/EFRE_-_Operationelles_Programm_BW_2014-2020.pdf"/>
    <hyperlink ref="A66:AC66" r:id="rId4" display="http://www.efre-bw.de/wp-content/uploads/2015/03/EFRE_-_Operationelles_Programm_BW_2014-2020.pdf"/>
    <hyperlink ref="D492:AC492" r:id="rId5" display="Bitte beachten Sie bei der Durchführung von Informations- und Kommunikationsmaßnahmen (wie zu Informationen über Ihr Projekt auf Ihrer Webseite, zu Pressemitteilungen und -artikeln, Flyern/Broschüren/Publikationen, Werbeartikeln, Ausstellungen, Informatio"/>
    <hyperlink ref="A332:AC332" r:id="rId6" display="Ergänzende Information zum Deutschen Nachhaltigkeitskodex (DNK): Der DNK ist ein Standard für Transparenz über Nachhaltigkeitsmanagement von Unternehmen. Weitere Informationen s. unter http://www.deutscher-nachhaltigkeitskodex.de/de/startseite.html"/>
  </hyperlinks>
  <pageMargins left="0.31496062992125984" right="0.31496062992125984" top="0.19685039370078741" bottom="0.39370078740157483" header="0" footer="0.19685039370078741"/>
  <pageSetup paperSize="9" orientation="portrait" r:id="rId7"/>
  <headerFooter differentFirst="1">
    <oddFooter>&amp;C&amp;P</oddFooter>
    <firstFooter>&amp;LFormularstand: 15.09.2015&amp;C&amp;P</firstFooter>
  </headerFooter>
  <rowBreaks count="19" manualBreakCount="19">
    <brk id="25" max="28" man="1"/>
    <brk id="66" max="28" man="1"/>
    <brk id="81" max="28" man="1"/>
    <brk id="90" max="16383" man="1"/>
    <brk id="124" max="16383" man="1"/>
    <brk id="159" max="28" man="1"/>
    <brk id="184" max="28" man="1"/>
    <brk id="217" max="28" man="1"/>
    <brk id="247" max="28" man="1"/>
    <brk id="262" max="28" man="1"/>
    <brk id="291" max="28" man="1"/>
    <brk id="311" max="28" man="1"/>
    <brk id="338" max="28" man="1"/>
    <brk id="359" max="28" man="1"/>
    <brk id="379" max="28" man="1"/>
    <brk id="405" max="28" man="1"/>
    <brk id="436" max="28" man="1"/>
    <brk id="465" max="28" man="1"/>
    <brk id="489" max="28" man="1"/>
  </rowBreaks>
  <colBreaks count="1" manualBreakCount="1">
    <brk id="37" max="1048575" man="1"/>
  </colBreaks>
  <ignoredErrors>
    <ignoredError sqref="AA134 A34" numberStoredAsText="1"/>
    <ignoredError sqref="AK368" unlockedFormula="1"/>
  </ignoredErrors>
  <drawing r:id="rId8"/>
  <legacyDrawing r:id="rId9"/>
  <mc:AlternateContent xmlns:mc="http://schemas.openxmlformats.org/markup-compatibility/2006">
    <mc:Choice Requires="x14">
      <controls>
        <mc:AlternateContent xmlns:mc="http://schemas.openxmlformats.org/markup-compatibility/2006">
          <mc:Choice Requires="x14">
            <control shapeId="1333" r:id="rId10" name="Option Button 309">
              <controlPr defaultSize="0" autoFill="0" autoLine="0" autoPict="0">
                <anchor moveWithCells="1">
                  <from>
                    <xdr:col>28</xdr:col>
                    <xdr:colOff>0</xdr:colOff>
                    <xdr:row>96</xdr:row>
                    <xdr:rowOff>9525</xdr:rowOff>
                  </from>
                  <to>
                    <xdr:col>29</xdr:col>
                    <xdr:colOff>0</xdr:colOff>
                    <xdr:row>97</xdr:row>
                    <xdr:rowOff>0</xdr:rowOff>
                  </to>
                </anchor>
              </controlPr>
            </control>
          </mc:Choice>
        </mc:AlternateContent>
        <mc:AlternateContent xmlns:mc="http://schemas.openxmlformats.org/markup-compatibility/2006">
          <mc:Choice Requires="x14">
            <control shapeId="1334" r:id="rId11" name="Option Button 310">
              <controlPr defaultSize="0" autoFill="0" autoLine="0" autoPict="0">
                <anchor moveWithCells="1">
                  <from>
                    <xdr:col>28</xdr:col>
                    <xdr:colOff>0</xdr:colOff>
                    <xdr:row>97</xdr:row>
                    <xdr:rowOff>9525</xdr:rowOff>
                  </from>
                  <to>
                    <xdr:col>29</xdr:col>
                    <xdr:colOff>0</xdr:colOff>
                    <xdr:row>98</xdr:row>
                    <xdr:rowOff>0</xdr:rowOff>
                  </to>
                </anchor>
              </controlPr>
            </control>
          </mc:Choice>
        </mc:AlternateContent>
        <mc:AlternateContent xmlns:mc="http://schemas.openxmlformats.org/markup-compatibility/2006">
          <mc:Choice Requires="x14">
            <control shapeId="1335" r:id="rId12" name="Option Button 311">
              <controlPr defaultSize="0" autoFill="0" autoLine="0" autoPict="0">
                <anchor moveWithCells="1">
                  <from>
                    <xdr:col>28</xdr:col>
                    <xdr:colOff>0</xdr:colOff>
                    <xdr:row>98</xdr:row>
                    <xdr:rowOff>9525</xdr:rowOff>
                  </from>
                  <to>
                    <xdr:col>29</xdr:col>
                    <xdr:colOff>0</xdr:colOff>
                    <xdr:row>98</xdr:row>
                    <xdr:rowOff>400050</xdr:rowOff>
                  </to>
                </anchor>
              </controlPr>
            </control>
          </mc:Choice>
        </mc:AlternateContent>
        <mc:AlternateContent xmlns:mc="http://schemas.openxmlformats.org/markup-compatibility/2006">
          <mc:Choice Requires="x14">
            <control shapeId="1336" r:id="rId13" name="Option Button 312">
              <controlPr defaultSize="0" autoFill="0" autoLine="0" autoPict="0">
                <anchor moveWithCells="1">
                  <from>
                    <xdr:col>28</xdr:col>
                    <xdr:colOff>9525</xdr:colOff>
                    <xdr:row>99</xdr:row>
                    <xdr:rowOff>9525</xdr:rowOff>
                  </from>
                  <to>
                    <xdr:col>29</xdr:col>
                    <xdr:colOff>0</xdr:colOff>
                    <xdr:row>99</xdr:row>
                    <xdr:rowOff>390525</xdr:rowOff>
                  </to>
                </anchor>
              </controlPr>
            </control>
          </mc:Choice>
        </mc:AlternateContent>
        <mc:AlternateContent xmlns:mc="http://schemas.openxmlformats.org/markup-compatibility/2006">
          <mc:Choice Requires="x14">
            <control shapeId="1337" r:id="rId14" name="Option Button 313">
              <controlPr defaultSize="0" autoFill="0" autoLine="0" autoPict="0">
                <anchor moveWithCells="1">
                  <from>
                    <xdr:col>28</xdr:col>
                    <xdr:colOff>0</xdr:colOff>
                    <xdr:row>107</xdr:row>
                    <xdr:rowOff>9525</xdr:rowOff>
                  </from>
                  <to>
                    <xdr:col>29</xdr:col>
                    <xdr:colOff>0</xdr:colOff>
                    <xdr:row>108</xdr:row>
                    <xdr:rowOff>0</xdr:rowOff>
                  </to>
                </anchor>
              </controlPr>
            </control>
          </mc:Choice>
        </mc:AlternateContent>
        <mc:AlternateContent xmlns:mc="http://schemas.openxmlformats.org/markup-compatibility/2006">
          <mc:Choice Requires="x14">
            <control shapeId="1338" r:id="rId15" name="Option Button 314">
              <controlPr defaultSize="0" autoFill="0" autoLine="0" autoPict="0">
                <anchor moveWithCells="1">
                  <from>
                    <xdr:col>28</xdr:col>
                    <xdr:colOff>0</xdr:colOff>
                    <xdr:row>108</xdr:row>
                    <xdr:rowOff>9525</xdr:rowOff>
                  </from>
                  <to>
                    <xdr:col>29</xdr:col>
                    <xdr:colOff>0</xdr:colOff>
                    <xdr:row>109</xdr:row>
                    <xdr:rowOff>0</xdr:rowOff>
                  </to>
                </anchor>
              </controlPr>
            </control>
          </mc:Choice>
        </mc:AlternateContent>
        <mc:AlternateContent xmlns:mc="http://schemas.openxmlformats.org/markup-compatibility/2006">
          <mc:Choice Requires="x14">
            <control shapeId="1339" r:id="rId16" name="Option Button 315">
              <controlPr defaultSize="0" autoFill="0" autoLine="0" autoPict="0">
                <anchor moveWithCells="1">
                  <from>
                    <xdr:col>28</xdr:col>
                    <xdr:colOff>0</xdr:colOff>
                    <xdr:row>109</xdr:row>
                    <xdr:rowOff>9525</xdr:rowOff>
                  </from>
                  <to>
                    <xdr:col>29</xdr:col>
                    <xdr:colOff>0</xdr:colOff>
                    <xdr:row>109</xdr:row>
                    <xdr:rowOff>533400</xdr:rowOff>
                  </to>
                </anchor>
              </controlPr>
            </control>
          </mc:Choice>
        </mc:AlternateContent>
        <mc:AlternateContent xmlns:mc="http://schemas.openxmlformats.org/markup-compatibility/2006">
          <mc:Choice Requires="x14">
            <control shapeId="1340" r:id="rId17" name="Option Button 316">
              <controlPr defaultSize="0" autoFill="0" autoLine="0" autoPict="0">
                <anchor moveWithCells="1">
                  <from>
                    <xdr:col>28</xdr:col>
                    <xdr:colOff>0</xdr:colOff>
                    <xdr:row>110</xdr:row>
                    <xdr:rowOff>9525</xdr:rowOff>
                  </from>
                  <to>
                    <xdr:col>29</xdr:col>
                    <xdr:colOff>0</xdr:colOff>
                    <xdr:row>111</xdr:row>
                    <xdr:rowOff>0</xdr:rowOff>
                  </to>
                </anchor>
              </controlPr>
            </control>
          </mc:Choice>
        </mc:AlternateContent>
        <mc:AlternateContent xmlns:mc="http://schemas.openxmlformats.org/markup-compatibility/2006">
          <mc:Choice Requires="x14">
            <control shapeId="1341" r:id="rId18" name="Option Button 317">
              <controlPr defaultSize="0" autoFill="0" autoLine="0" autoPict="0">
                <anchor moveWithCells="1">
                  <from>
                    <xdr:col>28</xdr:col>
                    <xdr:colOff>0</xdr:colOff>
                    <xdr:row>149</xdr:row>
                    <xdr:rowOff>9525</xdr:rowOff>
                  </from>
                  <to>
                    <xdr:col>29</xdr:col>
                    <xdr:colOff>0</xdr:colOff>
                    <xdr:row>150</xdr:row>
                    <xdr:rowOff>0</xdr:rowOff>
                  </to>
                </anchor>
              </controlPr>
            </control>
          </mc:Choice>
        </mc:AlternateContent>
        <mc:AlternateContent xmlns:mc="http://schemas.openxmlformats.org/markup-compatibility/2006">
          <mc:Choice Requires="x14">
            <control shapeId="1342" r:id="rId19" name="Option Button 318">
              <controlPr defaultSize="0" autoFill="0" autoLine="0" autoPict="0">
                <anchor moveWithCells="1">
                  <from>
                    <xdr:col>28</xdr:col>
                    <xdr:colOff>0</xdr:colOff>
                    <xdr:row>150</xdr:row>
                    <xdr:rowOff>9525</xdr:rowOff>
                  </from>
                  <to>
                    <xdr:col>29</xdr:col>
                    <xdr:colOff>0</xdr:colOff>
                    <xdr:row>151</xdr:row>
                    <xdr:rowOff>0</xdr:rowOff>
                  </to>
                </anchor>
              </controlPr>
            </control>
          </mc:Choice>
        </mc:AlternateContent>
        <mc:AlternateContent xmlns:mc="http://schemas.openxmlformats.org/markup-compatibility/2006">
          <mc:Choice Requires="x14">
            <control shapeId="1343" r:id="rId20" name="Option Button 319">
              <controlPr defaultSize="0" autoFill="0" autoLine="0" autoPict="0">
                <anchor moveWithCells="1">
                  <from>
                    <xdr:col>28</xdr:col>
                    <xdr:colOff>0</xdr:colOff>
                    <xdr:row>151</xdr:row>
                    <xdr:rowOff>9525</xdr:rowOff>
                  </from>
                  <to>
                    <xdr:col>29</xdr:col>
                    <xdr:colOff>0</xdr:colOff>
                    <xdr:row>152</xdr:row>
                    <xdr:rowOff>0</xdr:rowOff>
                  </to>
                </anchor>
              </controlPr>
            </control>
          </mc:Choice>
        </mc:AlternateContent>
        <mc:AlternateContent xmlns:mc="http://schemas.openxmlformats.org/markup-compatibility/2006">
          <mc:Choice Requires="x14">
            <control shapeId="1344" r:id="rId21" name="Option Button 320">
              <controlPr defaultSize="0" autoFill="0" autoLine="0" autoPict="0">
                <anchor moveWithCells="1">
                  <from>
                    <xdr:col>28</xdr:col>
                    <xdr:colOff>0</xdr:colOff>
                    <xdr:row>152</xdr:row>
                    <xdr:rowOff>9525</xdr:rowOff>
                  </from>
                  <to>
                    <xdr:col>29</xdr:col>
                    <xdr:colOff>0</xdr:colOff>
                    <xdr:row>153</xdr:row>
                    <xdr:rowOff>0</xdr:rowOff>
                  </to>
                </anchor>
              </controlPr>
            </control>
          </mc:Choice>
        </mc:AlternateContent>
        <mc:AlternateContent xmlns:mc="http://schemas.openxmlformats.org/markup-compatibility/2006">
          <mc:Choice Requires="x14">
            <control shapeId="1347" r:id="rId22" name="Option Button 323">
              <controlPr defaultSize="0" autoFill="0" autoLine="0" autoPict="0">
                <anchor moveWithCells="1">
                  <from>
                    <xdr:col>28</xdr:col>
                    <xdr:colOff>0</xdr:colOff>
                    <xdr:row>190</xdr:row>
                    <xdr:rowOff>9525</xdr:rowOff>
                  </from>
                  <to>
                    <xdr:col>29</xdr:col>
                    <xdr:colOff>0</xdr:colOff>
                    <xdr:row>191</xdr:row>
                    <xdr:rowOff>0</xdr:rowOff>
                  </to>
                </anchor>
              </controlPr>
            </control>
          </mc:Choice>
        </mc:AlternateContent>
        <mc:AlternateContent xmlns:mc="http://schemas.openxmlformats.org/markup-compatibility/2006">
          <mc:Choice Requires="x14">
            <control shapeId="1349" r:id="rId23" name="Option Button 325">
              <controlPr defaultSize="0" autoFill="0" autoLine="0" autoPict="0">
                <anchor moveWithCells="1">
                  <from>
                    <xdr:col>28</xdr:col>
                    <xdr:colOff>0</xdr:colOff>
                    <xdr:row>202</xdr:row>
                    <xdr:rowOff>9525</xdr:rowOff>
                  </from>
                  <to>
                    <xdr:col>29</xdr:col>
                    <xdr:colOff>0</xdr:colOff>
                    <xdr:row>203</xdr:row>
                    <xdr:rowOff>0</xdr:rowOff>
                  </to>
                </anchor>
              </controlPr>
            </control>
          </mc:Choice>
        </mc:AlternateContent>
        <mc:AlternateContent xmlns:mc="http://schemas.openxmlformats.org/markup-compatibility/2006">
          <mc:Choice Requires="x14">
            <control shapeId="1350" r:id="rId24" name="Option Button 326">
              <controlPr defaultSize="0" autoFill="0" autoLine="0" autoPict="0">
                <anchor moveWithCells="1">
                  <from>
                    <xdr:col>28</xdr:col>
                    <xdr:colOff>0</xdr:colOff>
                    <xdr:row>203</xdr:row>
                    <xdr:rowOff>9525</xdr:rowOff>
                  </from>
                  <to>
                    <xdr:col>29</xdr:col>
                    <xdr:colOff>0</xdr:colOff>
                    <xdr:row>203</xdr:row>
                    <xdr:rowOff>247650</xdr:rowOff>
                  </to>
                </anchor>
              </controlPr>
            </control>
          </mc:Choice>
        </mc:AlternateContent>
        <mc:AlternateContent xmlns:mc="http://schemas.openxmlformats.org/markup-compatibility/2006">
          <mc:Choice Requires="x14">
            <control shapeId="1351" r:id="rId25" name="Option Button 327">
              <controlPr defaultSize="0" autoFill="0" autoLine="0" autoPict="0">
                <anchor moveWithCells="1">
                  <from>
                    <xdr:col>28</xdr:col>
                    <xdr:colOff>0</xdr:colOff>
                    <xdr:row>204</xdr:row>
                    <xdr:rowOff>9525</xdr:rowOff>
                  </from>
                  <to>
                    <xdr:col>29</xdr:col>
                    <xdr:colOff>0</xdr:colOff>
                    <xdr:row>205</xdr:row>
                    <xdr:rowOff>0</xdr:rowOff>
                  </to>
                </anchor>
              </controlPr>
            </control>
          </mc:Choice>
        </mc:AlternateContent>
        <mc:AlternateContent xmlns:mc="http://schemas.openxmlformats.org/markup-compatibility/2006">
          <mc:Choice Requires="x14">
            <control shapeId="1352" r:id="rId26" name="Option Button 328">
              <controlPr defaultSize="0" autoFill="0" autoLine="0" autoPict="0">
                <anchor moveWithCells="1">
                  <from>
                    <xdr:col>28</xdr:col>
                    <xdr:colOff>0</xdr:colOff>
                    <xdr:row>205</xdr:row>
                    <xdr:rowOff>9525</xdr:rowOff>
                  </from>
                  <to>
                    <xdr:col>29</xdr:col>
                    <xdr:colOff>0</xdr:colOff>
                    <xdr:row>205</xdr:row>
                    <xdr:rowOff>247650</xdr:rowOff>
                  </to>
                </anchor>
              </controlPr>
            </control>
          </mc:Choice>
        </mc:AlternateContent>
        <mc:AlternateContent xmlns:mc="http://schemas.openxmlformats.org/markup-compatibility/2006">
          <mc:Choice Requires="x14">
            <control shapeId="1353" r:id="rId27" name="Option Button 329">
              <controlPr defaultSize="0" autoFill="0" autoLine="0" autoPict="0">
                <anchor moveWithCells="1">
                  <from>
                    <xdr:col>28</xdr:col>
                    <xdr:colOff>0</xdr:colOff>
                    <xdr:row>224</xdr:row>
                    <xdr:rowOff>9525</xdr:rowOff>
                  </from>
                  <to>
                    <xdr:col>29</xdr:col>
                    <xdr:colOff>0</xdr:colOff>
                    <xdr:row>225</xdr:row>
                    <xdr:rowOff>0</xdr:rowOff>
                  </to>
                </anchor>
              </controlPr>
            </control>
          </mc:Choice>
        </mc:AlternateContent>
        <mc:AlternateContent xmlns:mc="http://schemas.openxmlformats.org/markup-compatibility/2006">
          <mc:Choice Requires="x14">
            <control shapeId="1354" r:id="rId28" name="Option Button 330">
              <controlPr defaultSize="0" autoFill="0" autoLine="0" autoPict="0">
                <anchor moveWithCells="1">
                  <from>
                    <xdr:col>28</xdr:col>
                    <xdr:colOff>0</xdr:colOff>
                    <xdr:row>225</xdr:row>
                    <xdr:rowOff>9525</xdr:rowOff>
                  </from>
                  <to>
                    <xdr:col>29</xdr:col>
                    <xdr:colOff>0</xdr:colOff>
                    <xdr:row>225</xdr:row>
                    <xdr:rowOff>400050</xdr:rowOff>
                  </to>
                </anchor>
              </controlPr>
            </control>
          </mc:Choice>
        </mc:AlternateContent>
        <mc:AlternateContent xmlns:mc="http://schemas.openxmlformats.org/markup-compatibility/2006">
          <mc:Choice Requires="x14">
            <control shapeId="1355" r:id="rId29" name="Option Button 331">
              <controlPr defaultSize="0" autoFill="0" autoLine="0" autoPict="0">
                <anchor moveWithCells="1">
                  <from>
                    <xdr:col>28</xdr:col>
                    <xdr:colOff>0</xdr:colOff>
                    <xdr:row>234</xdr:row>
                    <xdr:rowOff>9525</xdr:rowOff>
                  </from>
                  <to>
                    <xdr:col>29</xdr:col>
                    <xdr:colOff>0</xdr:colOff>
                    <xdr:row>235</xdr:row>
                    <xdr:rowOff>19050</xdr:rowOff>
                  </to>
                </anchor>
              </controlPr>
            </control>
          </mc:Choice>
        </mc:AlternateContent>
        <mc:AlternateContent xmlns:mc="http://schemas.openxmlformats.org/markup-compatibility/2006">
          <mc:Choice Requires="x14">
            <control shapeId="1356" r:id="rId30" name="Option Button 332">
              <controlPr defaultSize="0" autoFill="0" autoLine="0" autoPict="0">
                <anchor moveWithCells="1">
                  <from>
                    <xdr:col>28</xdr:col>
                    <xdr:colOff>0</xdr:colOff>
                    <xdr:row>235</xdr:row>
                    <xdr:rowOff>9525</xdr:rowOff>
                  </from>
                  <to>
                    <xdr:col>29</xdr:col>
                    <xdr:colOff>0</xdr:colOff>
                    <xdr:row>236</xdr:row>
                    <xdr:rowOff>0</xdr:rowOff>
                  </to>
                </anchor>
              </controlPr>
            </control>
          </mc:Choice>
        </mc:AlternateContent>
        <mc:AlternateContent xmlns:mc="http://schemas.openxmlformats.org/markup-compatibility/2006">
          <mc:Choice Requires="x14">
            <control shapeId="1357" r:id="rId31" name="Option Button 333">
              <controlPr defaultSize="0" autoFill="0" autoLine="0" autoPict="0">
                <anchor moveWithCells="1">
                  <from>
                    <xdr:col>28</xdr:col>
                    <xdr:colOff>0</xdr:colOff>
                    <xdr:row>236</xdr:row>
                    <xdr:rowOff>9525</xdr:rowOff>
                  </from>
                  <to>
                    <xdr:col>29</xdr:col>
                    <xdr:colOff>0</xdr:colOff>
                    <xdr:row>236</xdr:row>
                    <xdr:rowOff>400050</xdr:rowOff>
                  </to>
                </anchor>
              </controlPr>
            </control>
          </mc:Choice>
        </mc:AlternateContent>
        <mc:AlternateContent xmlns:mc="http://schemas.openxmlformats.org/markup-compatibility/2006">
          <mc:Choice Requires="x14">
            <control shapeId="1358" r:id="rId32" name="Option Button 334">
              <controlPr defaultSize="0" autoFill="0" autoLine="0" autoPict="0">
                <anchor moveWithCells="1">
                  <from>
                    <xdr:col>28</xdr:col>
                    <xdr:colOff>0</xdr:colOff>
                    <xdr:row>237</xdr:row>
                    <xdr:rowOff>9525</xdr:rowOff>
                  </from>
                  <to>
                    <xdr:col>29</xdr:col>
                    <xdr:colOff>0</xdr:colOff>
                    <xdr:row>238</xdr:row>
                    <xdr:rowOff>0</xdr:rowOff>
                  </to>
                </anchor>
              </controlPr>
            </control>
          </mc:Choice>
        </mc:AlternateContent>
        <mc:AlternateContent xmlns:mc="http://schemas.openxmlformats.org/markup-compatibility/2006">
          <mc:Choice Requires="x14">
            <control shapeId="1359" r:id="rId33" name="Option Button 335">
              <controlPr defaultSize="0" autoFill="0" autoLine="0" autoPict="0">
                <anchor moveWithCells="1">
                  <from>
                    <xdr:col>28</xdr:col>
                    <xdr:colOff>0</xdr:colOff>
                    <xdr:row>250</xdr:row>
                    <xdr:rowOff>9525</xdr:rowOff>
                  </from>
                  <to>
                    <xdr:col>29</xdr:col>
                    <xdr:colOff>0</xdr:colOff>
                    <xdr:row>251</xdr:row>
                    <xdr:rowOff>0</xdr:rowOff>
                  </to>
                </anchor>
              </controlPr>
            </control>
          </mc:Choice>
        </mc:AlternateContent>
        <mc:AlternateContent xmlns:mc="http://schemas.openxmlformats.org/markup-compatibility/2006">
          <mc:Choice Requires="x14">
            <control shapeId="1360" r:id="rId34" name="Option Button 336">
              <controlPr defaultSize="0" autoFill="0" autoLine="0" autoPict="0">
                <anchor moveWithCells="1">
                  <from>
                    <xdr:col>28</xdr:col>
                    <xdr:colOff>0</xdr:colOff>
                    <xdr:row>251</xdr:row>
                    <xdr:rowOff>9525</xdr:rowOff>
                  </from>
                  <to>
                    <xdr:col>29</xdr:col>
                    <xdr:colOff>0</xdr:colOff>
                    <xdr:row>252</xdr:row>
                    <xdr:rowOff>0</xdr:rowOff>
                  </to>
                </anchor>
              </controlPr>
            </control>
          </mc:Choice>
        </mc:AlternateContent>
        <mc:AlternateContent xmlns:mc="http://schemas.openxmlformats.org/markup-compatibility/2006">
          <mc:Choice Requires="x14">
            <control shapeId="1361" r:id="rId35" name="Option Button 337">
              <controlPr defaultSize="0" autoFill="0" autoLine="0" autoPict="0">
                <anchor moveWithCells="1">
                  <from>
                    <xdr:col>28</xdr:col>
                    <xdr:colOff>0</xdr:colOff>
                    <xdr:row>252</xdr:row>
                    <xdr:rowOff>9525</xdr:rowOff>
                  </from>
                  <to>
                    <xdr:col>29</xdr:col>
                    <xdr:colOff>0</xdr:colOff>
                    <xdr:row>253</xdr:row>
                    <xdr:rowOff>0</xdr:rowOff>
                  </to>
                </anchor>
              </controlPr>
            </control>
          </mc:Choice>
        </mc:AlternateContent>
        <mc:AlternateContent xmlns:mc="http://schemas.openxmlformats.org/markup-compatibility/2006">
          <mc:Choice Requires="x14">
            <control shapeId="1362" r:id="rId36" name="Option Button 338">
              <controlPr defaultSize="0" autoFill="0" autoLine="0" autoPict="0">
                <anchor moveWithCells="1">
                  <from>
                    <xdr:col>28</xdr:col>
                    <xdr:colOff>0</xdr:colOff>
                    <xdr:row>273</xdr:row>
                    <xdr:rowOff>9525</xdr:rowOff>
                  </from>
                  <to>
                    <xdr:col>29</xdr:col>
                    <xdr:colOff>0</xdr:colOff>
                    <xdr:row>274</xdr:row>
                    <xdr:rowOff>0</xdr:rowOff>
                  </to>
                </anchor>
              </controlPr>
            </control>
          </mc:Choice>
        </mc:AlternateContent>
        <mc:AlternateContent xmlns:mc="http://schemas.openxmlformats.org/markup-compatibility/2006">
          <mc:Choice Requires="x14">
            <control shapeId="1363" r:id="rId37" name="Option Button 339">
              <controlPr defaultSize="0" autoFill="0" autoLine="0" autoPict="0">
                <anchor moveWithCells="1">
                  <from>
                    <xdr:col>28</xdr:col>
                    <xdr:colOff>0</xdr:colOff>
                    <xdr:row>274</xdr:row>
                    <xdr:rowOff>9525</xdr:rowOff>
                  </from>
                  <to>
                    <xdr:col>29</xdr:col>
                    <xdr:colOff>0</xdr:colOff>
                    <xdr:row>275</xdr:row>
                    <xdr:rowOff>0</xdr:rowOff>
                  </to>
                </anchor>
              </controlPr>
            </control>
          </mc:Choice>
        </mc:AlternateContent>
        <mc:AlternateContent xmlns:mc="http://schemas.openxmlformats.org/markup-compatibility/2006">
          <mc:Choice Requires="x14">
            <control shapeId="1364" r:id="rId38" name="Option Button 340">
              <controlPr defaultSize="0" autoFill="0" autoLine="0" autoPict="0">
                <anchor moveWithCells="1">
                  <from>
                    <xdr:col>28</xdr:col>
                    <xdr:colOff>0</xdr:colOff>
                    <xdr:row>275</xdr:row>
                    <xdr:rowOff>9525</xdr:rowOff>
                  </from>
                  <to>
                    <xdr:col>29</xdr:col>
                    <xdr:colOff>0</xdr:colOff>
                    <xdr:row>276</xdr:row>
                    <xdr:rowOff>0</xdr:rowOff>
                  </to>
                </anchor>
              </controlPr>
            </control>
          </mc:Choice>
        </mc:AlternateContent>
        <mc:AlternateContent xmlns:mc="http://schemas.openxmlformats.org/markup-compatibility/2006">
          <mc:Choice Requires="x14">
            <control shapeId="1365" r:id="rId39" name="Option Button 341">
              <controlPr defaultSize="0" autoFill="0" autoLine="0" autoPict="0">
                <anchor moveWithCells="1">
                  <from>
                    <xdr:col>28</xdr:col>
                    <xdr:colOff>0</xdr:colOff>
                    <xdr:row>276</xdr:row>
                    <xdr:rowOff>9525</xdr:rowOff>
                  </from>
                  <to>
                    <xdr:col>29</xdr:col>
                    <xdr:colOff>0</xdr:colOff>
                    <xdr:row>277</xdr:row>
                    <xdr:rowOff>0</xdr:rowOff>
                  </to>
                </anchor>
              </controlPr>
            </control>
          </mc:Choice>
        </mc:AlternateContent>
        <mc:AlternateContent xmlns:mc="http://schemas.openxmlformats.org/markup-compatibility/2006">
          <mc:Choice Requires="x14">
            <control shapeId="1366" r:id="rId40" name="Option Button 342">
              <controlPr defaultSize="0" autoFill="0" autoLine="0" autoPict="0">
                <anchor moveWithCells="1">
                  <from>
                    <xdr:col>15</xdr:col>
                    <xdr:colOff>0</xdr:colOff>
                    <xdr:row>296</xdr:row>
                    <xdr:rowOff>9525</xdr:rowOff>
                  </from>
                  <to>
                    <xdr:col>16</xdr:col>
                    <xdr:colOff>19050</xdr:colOff>
                    <xdr:row>296</xdr:row>
                    <xdr:rowOff>628650</xdr:rowOff>
                  </to>
                </anchor>
              </controlPr>
            </control>
          </mc:Choice>
        </mc:AlternateContent>
        <mc:AlternateContent xmlns:mc="http://schemas.openxmlformats.org/markup-compatibility/2006">
          <mc:Choice Requires="x14">
            <control shapeId="1367" r:id="rId41" name="Option Button 343">
              <controlPr defaultSize="0" autoFill="0" autoLine="0" autoPict="0">
                <anchor moveWithCells="1">
                  <from>
                    <xdr:col>21</xdr:col>
                    <xdr:colOff>0</xdr:colOff>
                    <xdr:row>296</xdr:row>
                    <xdr:rowOff>9525</xdr:rowOff>
                  </from>
                  <to>
                    <xdr:col>22</xdr:col>
                    <xdr:colOff>0</xdr:colOff>
                    <xdr:row>296</xdr:row>
                    <xdr:rowOff>628650</xdr:rowOff>
                  </to>
                </anchor>
              </controlPr>
            </control>
          </mc:Choice>
        </mc:AlternateContent>
        <mc:AlternateContent xmlns:mc="http://schemas.openxmlformats.org/markup-compatibility/2006">
          <mc:Choice Requires="x14">
            <control shapeId="1368" r:id="rId42" name="Option Button 344">
              <controlPr defaultSize="0" autoFill="0" autoLine="0" autoPict="0">
                <anchor moveWithCells="1">
                  <from>
                    <xdr:col>28</xdr:col>
                    <xdr:colOff>0</xdr:colOff>
                    <xdr:row>296</xdr:row>
                    <xdr:rowOff>9525</xdr:rowOff>
                  </from>
                  <to>
                    <xdr:col>29</xdr:col>
                    <xdr:colOff>0</xdr:colOff>
                    <xdr:row>296</xdr:row>
                    <xdr:rowOff>628650</xdr:rowOff>
                  </to>
                </anchor>
              </controlPr>
            </control>
          </mc:Choice>
        </mc:AlternateContent>
        <mc:AlternateContent xmlns:mc="http://schemas.openxmlformats.org/markup-compatibility/2006">
          <mc:Choice Requires="x14">
            <control shapeId="1369" r:id="rId43" name="Option Button 345">
              <controlPr defaultSize="0" autoFill="0" autoLine="0" autoPict="0">
                <anchor moveWithCells="1">
                  <from>
                    <xdr:col>15</xdr:col>
                    <xdr:colOff>0</xdr:colOff>
                    <xdr:row>297</xdr:row>
                    <xdr:rowOff>9525</xdr:rowOff>
                  </from>
                  <to>
                    <xdr:col>16</xdr:col>
                    <xdr:colOff>19050</xdr:colOff>
                    <xdr:row>297</xdr:row>
                    <xdr:rowOff>800100</xdr:rowOff>
                  </to>
                </anchor>
              </controlPr>
            </control>
          </mc:Choice>
        </mc:AlternateContent>
        <mc:AlternateContent xmlns:mc="http://schemas.openxmlformats.org/markup-compatibility/2006">
          <mc:Choice Requires="x14">
            <control shapeId="1370" r:id="rId44" name="Option Button 346">
              <controlPr defaultSize="0" autoFill="0" autoLine="0" autoPict="0">
                <anchor moveWithCells="1">
                  <from>
                    <xdr:col>21</xdr:col>
                    <xdr:colOff>0</xdr:colOff>
                    <xdr:row>297</xdr:row>
                    <xdr:rowOff>9525</xdr:rowOff>
                  </from>
                  <to>
                    <xdr:col>22</xdr:col>
                    <xdr:colOff>0</xdr:colOff>
                    <xdr:row>297</xdr:row>
                    <xdr:rowOff>800100</xdr:rowOff>
                  </to>
                </anchor>
              </controlPr>
            </control>
          </mc:Choice>
        </mc:AlternateContent>
        <mc:AlternateContent xmlns:mc="http://schemas.openxmlformats.org/markup-compatibility/2006">
          <mc:Choice Requires="x14">
            <control shapeId="1371" r:id="rId45" name="Option Button 347">
              <controlPr defaultSize="0" autoFill="0" autoLine="0" autoPict="0">
                <anchor moveWithCells="1">
                  <from>
                    <xdr:col>28</xdr:col>
                    <xdr:colOff>0</xdr:colOff>
                    <xdr:row>297</xdr:row>
                    <xdr:rowOff>9525</xdr:rowOff>
                  </from>
                  <to>
                    <xdr:col>29</xdr:col>
                    <xdr:colOff>0</xdr:colOff>
                    <xdr:row>297</xdr:row>
                    <xdr:rowOff>800100</xdr:rowOff>
                  </to>
                </anchor>
              </controlPr>
            </control>
          </mc:Choice>
        </mc:AlternateContent>
        <mc:AlternateContent xmlns:mc="http://schemas.openxmlformats.org/markup-compatibility/2006">
          <mc:Choice Requires="x14">
            <control shapeId="1372" r:id="rId46" name="Option Button 348">
              <controlPr defaultSize="0" autoFill="0" autoLine="0" autoPict="0">
                <anchor moveWithCells="1">
                  <from>
                    <xdr:col>15</xdr:col>
                    <xdr:colOff>0</xdr:colOff>
                    <xdr:row>298</xdr:row>
                    <xdr:rowOff>9525</xdr:rowOff>
                  </from>
                  <to>
                    <xdr:col>16</xdr:col>
                    <xdr:colOff>19050</xdr:colOff>
                    <xdr:row>298</xdr:row>
                    <xdr:rowOff>1685925</xdr:rowOff>
                  </to>
                </anchor>
              </controlPr>
            </control>
          </mc:Choice>
        </mc:AlternateContent>
        <mc:AlternateContent xmlns:mc="http://schemas.openxmlformats.org/markup-compatibility/2006">
          <mc:Choice Requires="x14">
            <control shapeId="1373" r:id="rId47" name="Option Button 349">
              <controlPr defaultSize="0" autoFill="0" autoLine="0" autoPict="0">
                <anchor moveWithCells="1">
                  <from>
                    <xdr:col>21</xdr:col>
                    <xdr:colOff>0</xdr:colOff>
                    <xdr:row>298</xdr:row>
                    <xdr:rowOff>9525</xdr:rowOff>
                  </from>
                  <to>
                    <xdr:col>22</xdr:col>
                    <xdr:colOff>0</xdr:colOff>
                    <xdr:row>298</xdr:row>
                    <xdr:rowOff>1685925</xdr:rowOff>
                  </to>
                </anchor>
              </controlPr>
            </control>
          </mc:Choice>
        </mc:AlternateContent>
        <mc:AlternateContent xmlns:mc="http://schemas.openxmlformats.org/markup-compatibility/2006">
          <mc:Choice Requires="x14">
            <control shapeId="1374" r:id="rId48" name="Option Button 350">
              <controlPr defaultSize="0" autoFill="0" autoLine="0" autoPict="0">
                <anchor moveWithCells="1">
                  <from>
                    <xdr:col>28</xdr:col>
                    <xdr:colOff>0</xdr:colOff>
                    <xdr:row>298</xdr:row>
                    <xdr:rowOff>9525</xdr:rowOff>
                  </from>
                  <to>
                    <xdr:col>29</xdr:col>
                    <xdr:colOff>0</xdr:colOff>
                    <xdr:row>298</xdr:row>
                    <xdr:rowOff>1685925</xdr:rowOff>
                  </to>
                </anchor>
              </controlPr>
            </control>
          </mc:Choice>
        </mc:AlternateContent>
        <mc:AlternateContent xmlns:mc="http://schemas.openxmlformats.org/markup-compatibility/2006">
          <mc:Choice Requires="x14">
            <control shapeId="1375" r:id="rId49" name="Option Button 351">
              <controlPr defaultSize="0" autoFill="0" autoLine="0" autoPict="0">
                <anchor moveWithCells="1">
                  <from>
                    <xdr:col>28</xdr:col>
                    <xdr:colOff>0</xdr:colOff>
                    <xdr:row>315</xdr:row>
                    <xdr:rowOff>9525</xdr:rowOff>
                  </from>
                  <to>
                    <xdr:col>29</xdr:col>
                    <xdr:colOff>0</xdr:colOff>
                    <xdr:row>316</xdr:row>
                    <xdr:rowOff>0</xdr:rowOff>
                  </to>
                </anchor>
              </controlPr>
            </control>
          </mc:Choice>
        </mc:AlternateContent>
        <mc:AlternateContent xmlns:mc="http://schemas.openxmlformats.org/markup-compatibility/2006">
          <mc:Choice Requires="x14">
            <control shapeId="1376" r:id="rId50" name="Option Button 352">
              <controlPr defaultSize="0" autoFill="0" autoLine="0" autoPict="0">
                <anchor moveWithCells="1">
                  <from>
                    <xdr:col>28</xdr:col>
                    <xdr:colOff>0</xdr:colOff>
                    <xdr:row>316</xdr:row>
                    <xdr:rowOff>9525</xdr:rowOff>
                  </from>
                  <to>
                    <xdr:col>29</xdr:col>
                    <xdr:colOff>0</xdr:colOff>
                    <xdr:row>317</xdr:row>
                    <xdr:rowOff>0</xdr:rowOff>
                  </to>
                </anchor>
              </controlPr>
            </control>
          </mc:Choice>
        </mc:AlternateContent>
        <mc:AlternateContent xmlns:mc="http://schemas.openxmlformats.org/markup-compatibility/2006">
          <mc:Choice Requires="x14">
            <control shapeId="1377" r:id="rId51" name="Option Button 353">
              <controlPr defaultSize="0" autoFill="0" autoLine="0" autoPict="0">
                <anchor moveWithCells="1">
                  <from>
                    <xdr:col>28</xdr:col>
                    <xdr:colOff>0</xdr:colOff>
                    <xdr:row>342</xdr:row>
                    <xdr:rowOff>9525</xdr:rowOff>
                  </from>
                  <to>
                    <xdr:col>29</xdr:col>
                    <xdr:colOff>0</xdr:colOff>
                    <xdr:row>343</xdr:row>
                    <xdr:rowOff>0</xdr:rowOff>
                  </to>
                </anchor>
              </controlPr>
            </control>
          </mc:Choice>
        </mc:AlternateContent>
        <mc:AlternateContent xmlns:mc="http://schemas.openxmlformats.org/markup-compatibility/2006">
          <mc:Choice Requires="x14">
            <control shapeId="1378" r:id="rId52" name="Option Button 354">
              <controlPr defaultSize="0" autoFill="0" autoLine="0" autoPict="0">
                <anchor moveWithCells="1">
                  <from>
                    <xdr:col>28</xdr:col>
                    <xdr:colOff>0</xdr:colOff>
                    <xdr:row>343</xdr:row>
                    <xdr:rowOff>9525</xdr:rowOff>
                  </from>
                  <to>
                    <xdr:col>29</xdr:col>
                    <xdr:colOff>0</xdr:colOff>
                    <xdr:row>344</xdr:row>
                    <xdr:rowOff>47625</xdr:rowOff>
                  </to>
                </anchor>
              </controlPr>
            </control>
          </mc:Choice>
        </mc:AlternateContent>
        <mc:AlternateContent xmlns:mc="http://schemas.openxmlformats.org/markup-compatibility/2006">
          <mc:Choice Requires="x14">
            <control shapeId="1394" r:id="rId53" name="Option Button 370">
              <controlPr defaultSize="0" autoFill="0" autoLine="0" autoPict="0">
                <anchor moveWithCells="1">
                  <from>
                    <xdr:col>28</xdr:col>
                    <xdr:colOff>0</xdr:colOff>
                    <xdr:row>394</xdr:row>
                    <xdr:rowOff>9525</xdr:rowOff>
                  </from>
                  <to>
                    <xdr:col>29</xdr:col>
                    <xdr:colOff>0</xdr:colOff>
                    <xdr:row>395</xdr:row>
                    <xdr:rowOff>0</xdr:rowOff>
                  </to>
                </anchor>
              </controlPr>
            </control>
          </mc:Choice>
        </mc:AlternateContent>
        <mc:AlternateContent xmlns:mc="http://schemas.openxmlformats.org/markup-compatibility/2006">
          <mc:Choice Requires="x14">
            <control shapeId="1395" r:id="rId54" name="Option Button 371">
              <controlPr defaultSize="0" autoFill="0" autoLine="0" autoPict="0">
                <anchor moveWithCells="1">
                  <from>
                    <xdr:col>28</xdr:col>
                    <xdr:colOff>0</xdr:colOff>
                    <xdr:row>395</xdr:row>
                    <xdr:rowOff>9525</xdr:rowOff>
                  </from>
                  <to>
                    <xdr:col>29</xdr:col>
                    <xdr:colOff>0</xdr:colOff>
                    <xdr:row>396</xdr:row>
                    <xdr:rowOff>0</xdr:rowOff>
                  </to>
                </anchor>
              </controlPr>
            </control>
          </mc:Choice>
        </mc:AlternateContent>
        <mc:AlternateContent xmlns:mc="http://schemas.openxmlformats.org/markup-compatibility/2006">
          <mc:Choice Requires="x14">
            <control shapeId="1405" r:id="rId55" name="Option Button 381">
              <controlPr defaultSize="0" autoFill="0" autoLine="0" autoPict="0">
                <anchor moveWithCells="1">
                  <from>
                    <xdr:col>28</xdr:col>
                    <xdr:colOff>0</xdr:colOff>
                    <xdr:row>440</xdr:row>
                    <xdr:rowOff>9525</xdr:rowOff>
                  </from>
                  <to>
                    <xdr:col>29</xdr:col>
                    <xdr:colOff>0</xdr:colOff>
                    <xdr:row>441</xdr:row>
                    <xdr:rowOff>0</xdr:rowOff>
                  </to>
                </anchor>
              </controlPr>
            </control>
          </mc:Choice>
        </mc:AlternateContent>
        <mc:AlternateContent xmlns:mc="http://schemas.openxmlformats.org/markup-compatibility/2006">
          <mc:Choice Requires="x14">
            <control shapeId="1406" r:id="rId56" name="Option Button 382">
              <controlPr defaultSize="0" autoFill="0" autoLine="0" autoPict="0">
                <anchor moveWithCells="1">
                  <from>
                    <xdr:col>28</xdr:col>
                    <xdr:colOff>0</xdr:colOff>
                    <xdr:row>441</xdr:row>
                    <xdr:rowOff>9525</xdr:rowOff>
                  </from>
                  <to>
                    <xdr:col>29</xdr:col>
                    <xdr:colOff>0</xdr:colOff>
                    <xdr:row>442</xdr:row>
                    <xdr:rowOff>0</xdr:rowOff>
                  </to>
                </anchor>
              </controlPr>
            </control>
          </mc:Choice>
        </mc:AlternateContent>
        <mc:AlternateContent xmlns:mc="http://schemas.openxmlformats.org/markup-compatibility/2006">
          <mc:Choice Requires="x14">
            <control shapeId="1419" r:id="rId57" name="Group Box 395">
              <controlPr defaultSize="0" autoFill="0" autoPict="0">
                <anchor moveWithCells="1">
                  <from>
                    <xdr:col>28</xdr:col>
                    <xdr:colOff>0</xdr:colOff>
                    <xdr:row>96</xdr:row>
                    <xdr:rowOff>0</xdr:rowOff>
                  </from>
                  <to>
                    <xdr:col>29</xdr:col>
                    <xdr:colOff>0</xdr:colOff>
                    <xdr:row>100</xdr:row>
                    <xdr:rowOff>0</xdr:rowOff>
                  </to>
                </anchor>
              </controlPr>
            </control>
          </mc:Choice>
        </mc:AlternateContent>
        <mc:AlternateContent xmlns:mc="http://schemas.openxmlformats.org/markup-compatibility/2006">
          <mc:Choice Requires="x14">
            <control shapeId="1420" r:id="rId58" name="Group Box 396">
              <controlPr defaultSize="0" autoFill="0" autoPict="0">
                <anchor moveWithCells="1">
                  <from>
                    <xdr:col>28</xdr:col>
                    <xdr:colOff>0</xdr:colOff>
                    <xdr:row>107</xdr:row>
                    <xdr:rowOff>0</xdr:rowOff>
                  </from>
                  <to>
                    <xdr:col>29</xdr:col>
                    <xdr:colOff>0</xdr:colOff>
                    <xdr:row>111</xdr:row>
                    <xdr:rowOff>0</xdr:rowOff>
                  </to>
                </anchor>
              </controlPr>
            </control>
          </mc:Choice>
        </mc:AlternateContent>
        <mc:AlternateContent xmlns:mc="http://schemas.openxmlformats.org/markup-compatibility/2006">
          <mc:Choice Requires="x14">
            <control shapeId="1421" r:id="rId59" name="Group Box 397">
              <controlPr defaultSize="0" autoFill="0" autoPict="0">
                <anchor moveWithCells="1">
                  <from>
                    <xdr:col>28</xdr:col>
                    <xdr:colOff>0</xdr:colOff>
                    <xdr:row>149</xdr:row>
                    <xdr:rowOff>0</xdr:rowOff>
                  </from>
                  <to>
                    <xdr:col>29</xdr:col>
                    <xdr:colOff>0</xdr:colOff>
                    <xdr:row>153</xdr:row>
                    <xdr:rowOff>0</xdr:rowOff>
                  </to>
                </anchor>
              </controlPr>
            </control>
          </mc:Choice>
        </mc:AlternateContent>
        <mc:AlternateContent xmlns:mc="http://schemas.openxmlformats.org/markup-compatibility/2006">
          <mc:Choice Requires="x14">
            <control shapeId="1424" r:id="rId60" name="Group Box 400">
              <controlPr defaultSize="0" autoFill="0" autoPict="0">
                <anchor moveWithCells="1">
                  <from>
                    <xdr:col>28</xdr:col>
                    <xdr:colOff>0</xdr:colOff>
                    <xdr:row>202</xdr:row>
                    <xdr:rowOff>0</xdr:rowOff>
                  </from>
                  <to>
                    <xdr:col>29</xdr:col>
                    <xdr:colOff>0</xdr:colOff>
                    <xdr:row>206</xdr:row>
                    <xdr:rowOff>0</xdr:rowOff>
                  </to>
                </anchor>
              </controlPr>
            </control>
          </mc:Choice>
        </mc:AlternateContent>
        <mc:AlternateContent xmlns:mc="http://schemas.openxmlformats.org/markup-compatibility/2006">
          <mc:Choice Requires="x14">
            <control shapeId="1425" r:id="rId61" name="Group Box 401">
              <controlPr defaultSize="0" autoFill="0" autoPict="0">
                <anchor moveWithCells="1">
                  <from>
                    <xdr:col>28</xdr:col>
                    <xdr:colOff>0</xdr:colOff>
                    <xdr:row>224</xdr:row>
                    <xdr:rowOff>0</xdr:rowOff>
                  </from>
                  <to>
                    <xdr:col>29</xdr:col>
                    <xdr:colOff>0</xdr:colOff>
                    <xdr:row>226</xdr:row>
                    <xdr:rowOff>0</xdr:rowOff>
                  </to>
                </anchor>
              </controlPr>
            </control>
          </mc:Choice>
        </mc:AlternateContent>
        <mc:AlternateContent xmlns:mc="http://schemas.openxmlformats.org/markup-compatibility/2006">
          <mc:Choice Requires="x14">
            <control shapeId="1426" r:id="rId62" name="Group Box 402">
              <controlPr defaultSize="0" autoFill="0" autoPict="0">
                <anchor moveWithCells="1">
                  <from>
                    <xdr:col>28</xdr:col>
                    <xdr:colOff>0</xdr:colOff>
                    <xdr:row>234</xdr:row>
                    <xdr:rowOff>0</xdr:rowOff>
                  </from>
                  <to>
                    <xdr:col>29</xdr:col>
                    <xdr:colOff>0</xdr:colOff>
                    <xdr:row>238</xdr:row>
                    <xdr:rowOff>0</xdr:rowOff>
                  </to>
                </anchor>
              </controlPr>
            </control>
          </mc:Choice>
        </mc:AlternateContent>
        <mc:AlternateContent xmlns:mc="http://schemas.openxmlformats.org/markup-compatibility/2006">
          <mc:Choice Requires="x14">
            <control shapeId="1427" r:id="rId63" name="Group Box 403">
              <controlPr defaultSize="0" autoFill="0" autoPict="0">
                <anchor moveWithCells="1">
                  <from>
                    <xdr:col>28</xdr:col>
                    <xdr:colOff>0</xdr:colOff>
                    <xdr:row>250</xdr:row>
                    <xdr:rowOff>0</xdr:rowOff>
                  </from>
                  <to>
                    <xdr:col>29</xdr:col>
                    <xdr:colOff>0</xdr:colOff>
                    <xdr:row>253</xdr:row>
                    <xdr:rowOff>0</xdr:rowOff>
                  </to>
                </anchor>
              </controlPr>
            </control>
          </mc:Choice>
        </mc:AlternateContent>
        <mc:AlternateContent xmlns:mc="http://schemas.openxmlformats.org/markup-compatibility/2006">
          <mc:Choice Requires="x14">
            <control shapeId="1428" r:id="rId64" name="Group Box 404">
              <controlPr defaultSize="0" autoFill="0" autoPict="0">
                <anchor moveWithCells="1">
                  <from>
                    <xdr:col>28</xdr:col>
                    <xdr:colOff>0</xdr:colOff>
                    <xdr:row>273</xdr:row>
                    <xdr:rowOff>0</xdr:rowOff>
                  </from>
                  <to>
                    <xdr:col>29</xdr:col>
                    <xdr:colOff>0</xdr:colOff>
                    <xdr:row>277</xdr:row>
                    <xdr:rowOff>0</xdr:rowOff>
                  </to>
                </anchor>
              </controlPr>
            </control>
          </mc:Choice>
        </mc:AlternateContent>
        <mc:AlternateContent xmlns:mc="http://schemas.openxmlformats.org/markup-compatibility/2006">
          <mc:Choice Requires="x14">
            <control shapeId="1430" r:id="rId65" name="Group Box 406">
              <controlPr defaultSize="0" autoFill="0" autoPict="0">
                <anchor moveWithCells="1">
                  <from>
                    <xdr:col>28</xdr:col>
                    <xdr:colOff>0</xdr:colOff>
                    <xdr:row>314</xdr:row>
                    <xdr:rowOff>400050</xdr:rowOff>
                  </from>
                  <to>
                    <xdr:col>29</xdr:col>
                    <xdr:colOff>0</xdr:colOff>
                    <xdr:row>317</xdr:row>
                    <xdr:rowOff>0</xdr:rowOff>
                  </to>
                </anchor>
              </controlPr>
            </control>
          </mc:Choice>
        </mc:AlternateContent>
        <mc:AlternateContent xmlns:mc="http://schemas.openxmlformats.org/markup-compatibility/2006">
          <mc:Choice Requires="x14">
            <control shapeId="1433" r:id="rId66" name="Group Box 409">
              <controlPr defaultSize="0" autoFill="0" autoPict="0">
                <anchor moveWithCells="1">
                  <from>
                    <xdr:col>28</xdr:col>
                    <xdr:colOff>0</xdr:colOff>
                    <xdr:row>394</xdr:row>
                    <xdr:rowOff>0</xdr:rowOff>
                  </from>
                  <to>
                    <xdr:col>29</xdr:col>
                    <xdr:colOff>0</xdr:colOff>
                    <xdr:row>396</xdr:row>
                    <xdr:rowOff>0</xdr:rowOff>
                  </to>
                </anchor>
              </controlPr>
            </control>
          </mc:Choice>
        </mc:AlternateContent>
        <mc:AlternateContent xmlns:mc="http://schemas.openxmlformats.org/markup-compatibility/2006">
          <mc:Choice Requires="x14">
            <control shapeId="1437" r:id="rId67" name="Group Box 413">
              <controlPr defaultSize="0" autoFill="0" autoPict="0">
                <anchor moveWithCells="1">
                  <from>
                    <xdr:col>28</xdr:col>
                    <xdr:colOff>0</xdr:colOff>
                    <xdr:row>440</xdr:row>
                    <xdr:rowOff>0</xdr:rowOff>
                  </from>
                  <to>
                    <xdr:col>29</xdr:col>
                    <xdr:colOff>0</xdr:colOff>
                    <xdr:row>442</xdr:row>
                    <xdr:rowOff>0</xdr:rowOff>
                  </to>
                </anchor>
              </controlPr>
            </control>
          </mc:Choice>
        </mc:AlternateContent>
        <mc:AlternateContent xmlns:mc="http://schemas.openxmlformats.org/markup-compatibility/2006">
          <mc:Choice Requires="x14">
            <control shapeId="1458" r:id="rId68" name="Check Box 434">
              <controlPr defaultSize="0" autoFill="0" autoLine="0" autoPict="0">
                <anchor moveWithCells="1">
                  <from>
                    <xdr:col>0</xdr:col>
                    <xdr:colOff>0</xdr:colOff>
                    <xdr:row>364</xdr:row>
                    <xdr:rowOff>0</xdr:rowOff>
                  </from>
                  <to>
                    <xdr:col>1</xdr:col>
                    <xdr:colOff>9525</xdr:colOff>
                    <xdr:row>365</xdr:row>
                    <xdr:rowOff>0</xdr:rowOff>
                  </to>
                </anchor>
              </controlPr>
            </control>
          </mc:Choice>
        </mc:AlternateContent>
        <mc:AlternateContent xmlns:mc="http://schemas.openxmlformats.org/markup-compatibility/2006">
          <mc:Choice Requires="x14">
            <control shapeId="1459" r:id="rId69" name="Check Box 435">
              <controlPr defaultSize="0" autoFill="0" autoLine="0" autoPict="0">
                <anchor moveWithCells="1">
                  <from>
                    <xdr:col>0</xdr:col>
                    <xdr:colOff>0</xdr:colOff>
                    <xdr:row>365</xdr:row>
                    <xdr:rowOff>0</xdr:rowOff>
                  </from>
                  <to>
                    <xdr:col>1</xdr:col>
                    <xdr:colOff>9525</xdr:colOff>
                    <xdr:row>366</xdr:row>
                    <xdr:rowOff>0</xdr:rowOff>
                  </to>
                </anchor>
              </controlPr>
            </control>
          </mc:Choice>
        </mc:AlternateContent>
        <mc:AlternateContent xmlns:mc="http://schemas.openxmlformats.org/markup-compatibility/2006">
          <mc:Choice Requires="x14">
            <control shapeId="1460" r:id="rId70" name="Check Box 436">
              <controlPr defaultSize="0" autoFill="0" autoLine="0" autoPict="0">
                <anchor moveWithCells="1">
                  <from>
                    <xdr:col>0</xdr:col>
                    <xdr:colOff>0</xdr:colOff>
                    <xdr:row>366</xdr:row>
                    <xdr:rowOff>0</xdr:rowOff>
                  </from>
                  <to>
                    <xdr:col>1</xdr:col>
                    <xdr:colOff>9525</xdr:colOff>
                    <xdr:row>367</xdr:row>
                    <xdr:rowOff>0</xdr:rowOff>
                  </to>
                </anchor>
              </controlPr>
            </control>
          </mc:Choice>
        </mc:AlternateContent>
        <mc:AlternateContent xmlns:mc="http://schemas.openxmlformats.org/markup-compatibility/2006">
          <mc:Choice Requires="x14">
            <control shapeId="1461" r:id="rId71" name="Check Box 437">
              <controlPr defaultSize="0" autoFill="0" autoLine="0" autoPict="0">
                <anchor moveWithCells="1">
                  <from>
                    <xdr:col>12</xdr:col>
                    <xdr:colOff>0</xdr:colOff>
                    <xdr:row>366</xdr:row>
                    <xdr:rowOff>0</xdr:rowOff>
                  </from>
                  <to>
                    <xdr:col>13</xdr:col>
                    <xdr:colOff>0</xdr:colOff>
                    <xdr:row>367</xdr:row>
                    <xdr:rowOff>0</xdr:rowOff>
                  </to>
                </anchor>
              </controlPr>
            </control>
          </mc:Choice>
        </mc:AlternateContent>
        <mc:AlternateContent xmlns:mc="http://schemas.openxmlformats.org/markup-compatibility/2006">
          <mc:Choice Requires="x14">
            <control shapeId="1463" r:id="rId72" name="Check Box 439">
              <controlPr defaultSize="0" autoFill="0" autoLine="0" autoPict="0">
                <anchor moveWithCells="1">
                  <from>
                    <xdr:col>12</xdr:col>
                    <xdr:colOff>0</xdr:colOff>
                    <xdr:row>364</xdr:row>
                    <xdr:rowOff>0</xdr:rowOff>
                  </from>
                  <to>
                    <xdr:col>13</xdr:col>
                    <xdr:colOff>0</xdr:colOff>
                    <xdr:row>365</xdr:row>
                    <xdr:rowOff>0</xdr:rowOff>
                  </to>
                </anchor>
              </controlPr>
            </control>
          </mc:Choice>
        </mc:AlternateContent>
        <mc:AlternateContent xmlns:mc="http://schemas.openxmlformats.org/markup-compatibility/2006">
          <mc:Choice Requires="x14">
            <control shapeId="1464" r:id="rId73" name="Check Box 440">
              <controlPr defaultSize="0" autoFill="0" autoLine="0" autoPict="0">
                <anchor moveWithCells="1">
                  <from>
                    <xdr:col>12</xdr:col>
                    <xdr:colOff>0</xdr:colOff>
                    <xdr:row>365</xdr:row>
                    <xdr:rowOff>0</xdr:rowOff>
                  </from>
                  <to>
                    <xdr:col>13</xdr:col>
                    <xdr:colOff>0</xdr:colOff>
                    <xdr:row>366</xdr:row>
                    <xdr:rowOff>0</xdr:rowOff>
                  </to>
                </anchor>
              </controlPr>
            </control>
          </mc:Choice>
        </mc:AlternateContent>
        <mc:AlternateContent xmlns:mc="http://schemas.openxmlformats.org/markup-compatibility/2006">
          <mc:Choice Requires="x14">
            <control shapeId="1465" r:id="rId74" name="Check Box 441">
              <controlPr defaultSize="0" autoFill="0" autoLine="0" autoPict="0">
                <anchor moveWithCells="1">
                  <from>
                    <xdr:col>0</xdr:col>
                    <xdr:colOff>0</xdr:colOff>
                    <xdr:row>369</xdr:row>
                    <xdr:rowOff>0</xdr:rowOff>
                  </from>
                  <to>
                    <xdr:col>1</xdr:col>
                    <xdr:colOff>9525</xdr:colOff>
                    <xdr:row>370</xdr:row>
                    <xdr:rowOff>0</xdr:rowOff>
                  </to>
                </anchor>
              </controlPr>
            </control>
          </mc:Choice>
        </mc:AlternateContent>
        <mc:AlternateContent xmlns:mc="http://schemas.openxmlformats.org/markup-compatibility/2006">
          <mc:Choice Requires="x14">
            <control shapeId="1466" r:id="rId75" name="Check Box 442">
              <controlPr defaultSize="0" autoFill="0" autoLine="0" autoPict="0">
                <anchor moveWithCells="1">
                  <from>
                    <xdr:col>0</xdr:col>
                    <xdr:colOff>0</xdr:colOff>
                    <xdr:row>370</xdr:row>
                    <xdr:rowOff>0</xdr:rowOff>
                  </from>
                  <to>
                    <xdr:col>1</xdr:col>
                    <xdr:colOff>9525</xdr:colOff>
                    <xdr:row>371</xdr:row>
                    <xdr:rowOff>0</xdr:rowOff>
                  </to>
                </anchor>
              </controlPr>
            </control>
          </mc:Choice>
        </mc:AlternateContent>
        <mc:AlternateContent xmlns:mc="http://schemas.openxmlformats.org/markup-compatibility/2006">
          <mc:Choice Requires="x14">
            <control shapeId="1467" r:id="rId76" name="Check Box 443">
              <controlPr defaultSize="0" autoFill="0" autoLine="0" autoPict="0">
                <anchor moveWithCells="1">
                  <from>
                    <xdr:col>12</xdr:col>
                    <xdr:colOff>0</xdr:colOff>
                    <xdr:row>369</xdr:row>
                    <xdr:rowOff>0</xdr:rowOff>
                  </from>
                  <to>
                    <xdr:col>13</xdr:col>
                    <xdr:colOff>0</xdr:colOff>
                    <xdr:row>370</xdr:row>
                    <xdr:rowOff>0</xdr:rowOff>
                  </to>
                </anchor>
              </controlPr>
            </control>
          </mc:Choice>
        </mc:AlternateContent>
        <mc:AlternateContent xmlns:mc="http://schemas.openxmlformats.org/markup-compatibility/2006">
          <mc:Choice Requires="x14">
            <control shapeId="1468" r:id="rId77" name="Check Box 444">
              <controlPr defaultSize="0" autoFill="0" autoLine="0" autoPict="0">
                <anchor moveWithCells="1">
                  <from>
                    <xdr:col>12</xdr:col>
                    <xdr:colOff>0</xdr:colOff>
                    <xdr:row>370</xdr:row>
                    <xdr:rowOff>0</xdr:rowOff>
                  </from>
                  <to>
                    <xdr:col>13</xdr:col>
                    <xdr:colOff>0</xdr:colOff>
                    <xdr:row>371</xdr:row>
                    <xdr:rowOff>0</xdr:rowOff>
                  </to>
                </anchor>
              </controlPr>
            </control>
          </mc:Choice>
        </mc:AlternateContent>
        <mc:AlternateContent xmlns:mc="http://schemas.openxmlformats.org/markup-compatibility/2006">
          <mc:Choice Requires="x14">
            <control shapeId="1469" r:id="rId78" name="Check Box 445">
              <controlPr defaultSize="0" autoFill="0" autoLine="0" autoPict="0">
                <anchor moveWithCells="1">
                  <from>
                    <xdr:col>0</xdr:col>
                    <xdr:colOff>0</xdr:colOff>
                    <xdr:row>371</xdr:row>
                    <xdr:rowOff>0</xdr:rowOff>
                  </from>
                  <to>
                    <xdr:col>1</xdr:col>
                    <xdr:colOff>9525</xdr:colOff>
                    <xdr:row>372</xdr:row>
                    <xdr:rowOff>9525</xdr:rowOff>
                  </to>
                </anchor>
              </controlPr>
            </control>
          </mc:Choice>
        </mc:AlternateContent>
        <mc:AlternateContent xmlns:mc="http://schemas.openxmlformats.org/markup-compatibility/2006">
          <mc:Choice Requires="x14">
            <control shapeId="1470" r:id="rId79" name="Check Box 446">
              <controlPr defaultSize="0" autoFill="0" autoLine="0" autoPict="0">
                <anchor moveWithCells="1">
                  <from>
                    <xdr:col>12</xdr:col>
                    <xdr:colOff>0</xdr:colOff>
                    <xdr:row>371</xdr:row>
                    <xdr:rowOff>0</xdr:rowOff>
                  </from>
                  <to>
                    <xdr:col>13</xdr:col>
                    <xdr:colOff>0</xdr:colOff>
                    <xdr:row>372</xdr:row>
                    <xdr:rowOff>9525</xdr:rowOff>
                  </to>
                </anchor>
              </controlPr>
            </control>
          </mc:Choice>
        </mc:AlternateContent>
        <mc:AlternateContent xmlns:mc="http://schemas.openxmlformats.org/markup-compatibility/2006">
          <mc:Choice Requires="x14">
            <control shapeId="1472" r:id="rId80" name="Check Box 448">
              <controlPr defaultSize="0" autoFill="0" autoLine="0" autoPict="0">
                <anchor moveWithCells="1">
                  <from>
                    <xdr:col>0</xdr:col>
                    <xdr:colOff>0</xdr:colOff>
                    <xdr:row>367</xdr:row>
                    <xdr:rowOff>0</xdr:rowOff>
                  </from>
                  <to>
                    <xdr:col>1</xdr:col>
                    <xdr:colOff>9525</xdr:colOff>
                    <xdr:row>368</xdr:row>
                    <xdr:rowOff>0</xdr:rowOff>
                  </to>
                </anchor>
              </controlPr>
            </control>
          </mc:Choice>
        </mc:AlternateContent>
        <mc:AlternateContent xmlns:mc="http://schemas.openxmlformats.org/markup-compatibility/2006">
          <mc:Choice Requires="x14">
            <control shapeId="1473" r:id="rId81" name="Check Box 449">
              <controlPr defaultSize="0" autoFill="0" autoLine="0" autoPict="0">
                <anchor moveWithCells="1">
                  <from>
                    <xdr:col>28</xdr:col>
                    <xdr:colOff>0</xdr:colOff>
                    <xdr:row>406</xdr:row>
                    <xdr:rowOff>0</xdr:rowOff>
                  </from>
                  <to>
                    <xdr:col>29</xdr:col>
                    <xdr:colOff>0</xdr:colOff>
                    <xdr:row>407</xdr:row>
                    <xdr:rowOff>0</xdr:rowOff>
                  </to>
                </anchor>
              </controlPr>
            </control>
          </mc:Choice>
        </mc:AlternateContent>
        <mc:AlternateContent xmlns:mc="http://schemas.openxmlformats.org/markup-compatibility/2006">
          <mc:Choice Requires="x14">
            <control shapeId="1474" r:id="rId82" name="Check Box 450">
              <controlPr defaultSize="0" autoFill="0" autoLine="0" autoPict="0">
                <anchor moveWithCells="1">
                  <from>
                    <xdr:col>28</xdr:col>
                    <xdr:colOff>0</xdr:colOff>
                    <xdr:row>417</xdr:row>
                    <xdr:rowOff>0</xdr:rowOff>
                  </from>
                  <to>
                    <xdr:col>29</xdr:col>
                    <xdr:colOff>0</xdr:colOff>
                    <xdr:row>418</xdr:row>
                    <xdr:rowOff>0</xdr:rowOff>
                  </to>
                </anchor>
              </controlPr>
            </control>
          </mc:Choice>
        </mc:AlternateContent>
        <mc:AlternateContent xmlns:mc="http://schemas.openxmlformats.org/markup-compatibility/2006">
          <mc:Choice Requires="x14">
            <control shapeId="1475" r:id="rId83" name="Check Box 451">
              <controlPr defaultSize="0" autoFill="0" autoLine="0" autoPict="0">
                <anchor moveWithCells="1">
                  <from>
                    <xdr:col>28</xdr:col>
                    <xdr:colOff>0</xdr:colOff>
                    <xdr:row>422</xdr:row>
                    <xdr:rowOff>0</xdr:rowOff>
                  </from>
                  <to>
                    <xdr:col>29</xdr:col>
                    <xdr:colOff>0</xdr:colOff>
                    <xdr:row>423</xdr:row>
                    <xdr:rowOff>0</xdr:rowOff>
                  </to>
                </anchor>
              </controlPr>
            </control>
          </mc:Choice>
        </mc:AlternateContent>
        <mc:AlternateContent xmlns:mc="http://schemas.openxmlformats.org/markup-compatibility/2006">
          <mc:Choice Requires="x14">
            <control shapeId="1477" r:id="rId84" name="Check Box 453">
              <controlPr defaultSize="0" autoFill="0" autoLine="0" autoPict="0">
                <anchor moveWithCells="1">
                  <from>
                    <xdr:col>28</xdr:col>
                    <xdr:colOff>0</xdr:colOff>
                    <xdr:row>426</xdr:row>
                    <xdr:rowOff>0</xdr:rowOff>
                  </from>
                  <to>
                    <xdr:col>29</xdr:col>
                    <xdr:colOff>0</xdr:colOff>
                    <xdr:row>427</xdr:row>
                    <xdr:rowOff>0</xdr:rowOff>
                  </to>
                </anchor>
              </controlPr>
            </control>
          </mc:Choice>
        </mc:AlternateContent>
        <mc:AlternateContent xmlns:mc="http://schemas.openxmlformats.org/markup-compatibility/2006">
          <mc:Choice Requires="x14">
            <control shapeId="1538" r:id="rId85" name="Check Box 514">
              <controlPr defaultSize="0" autoFill="0" autoLine="0" autoPict="0">
                <anchor moveWithCells="1">
                  <from>
                    <xdr:col>28</xdr:col>
                    <xdr:colOff>0</xdr:colOff>
                    <xdr:row>402</xdr:row>
                    <xdr:rowOff>0</xdr:rowOff>
                  </from>
                  <to>
                    <xdr:col>29</xdr:col>
                    <xdr:colOff>0</xdr:colOff>
                    <xdr:row>402</xdr:row>
                    <xdr:rowOff>542925</xdr:rowOff>
                  </to>
                </anchor>
              </controlPr>
            </control>
          </mc:Choice>
        </mc:AlternateContent>
        <mc:AlternateContent xmlns:mc="http://schemas.openxmlformats.org/markup-compatibility/2006">
          <mc:Choice Requires="x14">
            <control shapeId="1540" r:id="rId86" name="Check Box 516">
              <controlPr defaultSize="0" autoFill="0" autoLine="0" autoPict="0">
                <anchor moveWithCells="1">
                  <from>
                    <xdr:col>28</xdr:col>
                    <xdr:colOff>0</xdr:colOff>
                    <xdr:row>448</xdr:row>
                    <xdr:rowOff>0</xdr:rowOff>
                  </from>
                  <to>
                    <xdr:col>29</xdr:col>
                    <xdr:colOff>0</xdr:colOff>
                    <xdr:row>449</xdr:row>
                    <xdr:rowOff>28575</xdr:rowOff>
                  </to>
                </anchor>
              </controlPr>
            </control>
          </mc:Choice>
        </mc:AlternateContent>
        <mc:AlternateContent xmlns:mc="http://schemas.openxmlformats.org/markup-compatibility/2006">
          <mc:Choice Requires="x14">
            <control shapeId="1541" r:id="rId87" name="Check Box 517">
              <controlPr defaultSize="0" autoFill="0" autoLine="0" autoPict="0">
                <anchor moveWithCells="1">
                  <from>
                    <xdr:col>28</xdr:col>
                    <xdr:colOff>0</xdr:colOff>
                    <xdr:row>452</xdr:row>
                    <xdr:rowOff>0</xdr:rowOff>
                  </from>
                  <to>
                    <xdr:col>29</xdr:col>
                    <xdr:colOff>0</xdr:colOff>
                    <xdr:row>453</xdr:row>
                    <xdr:rowOff>0</xdr:rowOff>
                  </to>
                </anchor>
              </controlPr>
            </control>
          </mc:Choice>
        </mc:AlternateContent>
        <mc:AlternateContent xmlns:mc="http://schemas.openxmlformats.org/markup-compatibility/2006">
          <mc:Choice Requires="x14">
            <control shapeId="1542" r:id="rId88" name="Check Box 518">
              <controlPr defaultSize="0" autoFill="0" autoLine="0" autoPict="0">
                <anchor moveWithCells="1">
                  <from>
                    <xdr:col>28</xdr:col>
                    <xdr:colOff>0</xdr:colOff>
                    <xdr:row>456</xdr:row>
                    <xdr:rowOff>0</xdr:rowOff>
                  </from>
                  <to>
                    <xdr:col>29</xdr:col>
                    <xdr:colOff>0</xdr:colOff>
                    <xdr:row>456</xdr:row>
                    <xdr:rowOff>809625</xdr:rowOff>
                  </to>
                </anchor>
              </controlPr>
            </control>
          </mc:Choice>
        </mc:AlternateContent>
        <mc:AlternateContent xmlns:mc="http://schemas.openxmlformats.org/markup-compatibility/2006">
          <mc:Choice Requires="x14">
            <control shapeId="1543" r:id="rId89" name="Check Box 519">
              <controlPr defaultSize="0" autoFill="0" autoLine="0" autoPict="0">
                <anchor moveWithCells="1">
                  <from>
                    <xdr:col>28</xdr:col>
                    <xdr:colOff>0</xdr:colOff>
                    <xdr:row>460</xdr:row>
                    <xdr:rowOff>0</xdr:rowOff>
                  </from>
                  <to>
                    <xdr:col>29</xdr:col>
                    <xdr:colOff>0</xdr:colOff>
                    <xdr:row>466</xdr:row>
                    <xdr:rowOff>0</xdr:rowOff>
                  </to>
                </anchor>
              </controlPr>
            </control>
          </mc:Choice>
        </mc:AlternateContent>
        <mc:AlternateContent xmlns:mc="http://schemas.openxmlformats.org/markup-compatibility/2006">
          <mc:Choice Requires="x14">
            <control shapeId="1544" r:id="rId90" name="Check Box 520">
              <controlPr defaultSize="0" autoFill="0" autoLine="0" autoPict="0">
                <anchor moveWithCells="1">
                  <from>
                    <xdr:col>28</xdr:col>
                    <xdr:colOff>0</xdr:colOff>
                    <xdr:row>468</xdr:row>
                    <xdr:rowOff>171450</xdr:rowOff>
                  </from>
                  <to>
                    <xdr:col>29</xdr:col>
                    <xdr:colOff>0</xdr:colOff>
                    <xdr:row>470</xdr:row>
                    <xdr:rowOff>9525</xdr:rowOff>
                  </to>
                </anchor>
              </controlPr>
            </control>
          </mc:Choice>
        </mc:AlternateContent>
        <mc:AlternateContent xmlns:mc="http://schemas.openxmlformats.org/markup-compatibility/2006">
          <mc:Choice Requires="x14">
            <control shapeId="1546" r:id="rId91" name="Check Box 522">
              <controlPr defaultSize="0" autoFill="0" autoLine="0" autoPict="0">
                <anchor moveWithCells="1">
                  <from>
                    <xdr:col>28</xdr:col>
                    <xdr:colOff>9525</xdr:colOff>
                    <xdr:row>473</xdr:row>
                    <xdr:rowOff>0</xdr:rowOff>
                  </from>
                  <to>
                    <xdr:col>29</xdr:col>
                    <xdr:colOff>0</xdr:colOff>
                    <xdr:row>473</xdr:row>
                    <xdr:rowOff>200025</xdr:rowOff>
                  </to>
                </anchor>
              </controlPr>
            </control>
          </mc:Choice>
        </mc:AlternateContent>
        <mc:AlternateContent xmlns:mc="http://schemas.openxmlformats.org/markup-compatibility/2006">
          <mc:Choice Requires="x14">
            <control shapeId="1547" r:id="rId92" name="Check Box 523">
              <controlPr defaultSize="0" autoFill="0" autoLine="0" autoPict="0">
                <anchor moveWithCells="1">
                  <from>
                    <xdr:col>28</xdr:col>
                    <xdr:colOff>9525</xdr:colOff>
                    <xdr:row>477</xdr:row>
                    <xdr:rowOff>0</xdr:rowOff>
                  </from>
                  <to>
                    <xdr:col>29</xdr:col>
                    <xdr:colOff>0</xdr:colOff>
                    <xdr:row>478</xdr:row>
                    <xdr:rowOff>9525</xdr:rowOff>
                  </to>
                </anchor>
              </controlPr>
            </control>
          </mc:Choice>
        </mc:AlternateContent>
        <mc:AlternateContent xmlns:mc="http://schemas.openxmlformats.org/markup-compatibility/2006">
          <mc:Choice Requires="x14">
            <control shapeId="1548" r:id="rId93" name="Check Box 524">
              <controlPr locked="0" defaultSize="0" autoFill="0" autoLine="0" autoPict="0">
                <anchor moveWithCells="1">
                  <from>
                    <xdr:col>28</xdr:col>
                    <xdr:colOff>9525</xdr:colOff>
                    <xdr:row>481</xdr:row>
                    <xdr:rowOff>0</xdr:rowOff>
                  </from>
                  <to>
                    <xdr:col>29</xdr:col>
                    <xdr:colOff>0</xdr:colOff>
                    <xdr:row>482</xdr:row>
                    <xdr:rowOff>0</xdr:rowOff>
                  </to>
                </anchor>
              </controlPr>
            </control>
          </mc:Choice>
        </mc:AlternateContent>
        <mc:AlternateContent xmlns:mc="http://schemas.openxmlformats.org/markup-compatibility/2006">
          <mc:Choice Requires="x14">
            <control shapeId="1549" r:id="rId94" name="Check Box 525">
              <controlPr defaultSize="0" autoFill="0" autoLine="0" autoPict="0">
                <anchor moveWithCells="1">
                  <from>
                    <xdr:col>28</xdr:col>
                    <xdr:colOff>0</xdr:colOff>
                    <xdr:row>485</xdr:row>
                    <xdr:rowOff>0</xdr:rowOff>
                  </from>
                  <to>
                    <xdr:col>29</xdr:col>
                    <xdr:colOff>0</xdr:colOff>
                    <xdr:row>486</xdr:row>
                    <xdr:rowOff>0</xdr:rowOff>
                  </to>
                </anchor>
              </controlPr>
            </control>
          </mc:Choice>
        </mc:AlternateContent>
        <mc:AlternateContent xmlns:mc="http://schemas.openxmlformats.org/markup-compatibility/2006">
          <mc:Choice Requires="x14">
            <control shapeId="1550" r:id="rId95" name="Option Button 526">
              <controlPr defaultSize="0" autoFill="0" autoLine="0" autoPict="0">
                <anchor moveWithCells="1">
                  <from>
                    <xdr:col>28</xdr:col>
                    <xdr:colOff>0</xdr:colOff>
                    <xdr:row>344</xdr:row>
                    <xdr:rowOff>9525</xdr:rowOff>
                  </from>
                  <to>
                    <xdr:col>29</xdr:col>
                    <xdr:colOff>0</xdr:colOff>
                    <xdr:row>345</xdr:row>
                    <xdr:rowOff>0</xdr:rowOff>
                  </to>
                </anchor>
              </controlPr>
            </control>
          </mc:Choice>
        </mc:AlternateContent>
        <mc:AlternateContent xmlns:mc="http://schemas.openxmlformats.org/markup-compatibility/2006">
          <mc:Choice Requires="x14">
            <control shapeId="1551" r:id="rId96" name="Option Button 527">
              <controlPr defaultSize="0" autoFill="0" autoLine="0" autoPict="0">
                <anchor moveWithCells="1">
                  <from>
                    <xdr:col>28</xdr:col>
                    <xdr:colOff>0</xdr:colOff>
                    <xdr:row>345</xdr:row>
                    <xdr:rowOff>9525</xdr:rowOff>
                  </from>
                  <to>
                    <xdr:col>29</xdr:col>
                    <xdr:colOff>0</xdr:colOff>
                    <xdr:row>345</xdr:row>
                    <xdr:rowOff>361950</xdr:rowOff>
                  </to>
                </anchor>
              </controlPr>
            </control>
          </mc:Choice>
        </mc:AlternateContent>
        <mc:AlternateContent xmlns:mc="http://schemas.openxmlformats.org/markup-compatibility/2006">
          <mc:Choice Requires="x14">
            <control shapeId="1553" r:id="rId97" name="Option Button 529">
              <controlPr defaultSize="0" autoFill="0" autoLine="0" autoPict="0">
                <anchor moveWithCells="1">
                  <from>
                    <xdr:col>28</xdr:col>
                    <xdr:colOff>0</xdr:colOff>
                    <xdr:row>191</xdr:row>
                    <xdr:rowOff>0</xdr:rowOff>
                  </from>
                  <to>
                    <xdr:col>28</xdr:col>
                    <xdr:colOff>228600</xdr:colOff>
                    <xdr:row>191</xdr:row>
                    <xdr:rowOff>323850</xdr:rowOff>
                  </to>
                </anchor>
              </controlPr>
            </control>
          </mc:Choice>
        </mc:AlternateContent>
        <mc:AlternateContent xmlns:mc="http://schemas.openxmlformats.org/markup-compatibility/2006">
          <mc:Choice Requires="x14">
            <control shapeId="1556" r:id="rId98" name="Group Box 532">
              <controlPr defaultSize="0" print="0" autoFill="0" autoPict="0">
                <anchor moveWithCells="1">
                  <from>
                    <xdr:col>28</xdr:col>
                    <xdr:colOff>0</xdr:colOff>
                    <xdr:row>342</xdr:row>
                    <xdr:rowOff>0</xdr:rowOff>
                  </from>
                  <to>
                    <xdr:col>29</xdr:col>
                    <xdr:colOff>0</xdr:colOff>
                    <xdr:row>346</xdr:row>
                    <xdr:rowOff>0</xdr:rowOff>
                  </to>
                </anchor>
              </controlPr>
            </control>
          </mc:Choice>
        </mc:AlternateContent>
        <mc:AlternateContent xmlns:mc="http://schemas.openxmlformats.org/markup-compatibility/2006">
          <mc:Choice Requires="x14">
            <control shapeId="1557" r:id="rId99" name="Option Button 533">
              <controlPr defaultSize="0" autoFill="0" autoLine="0" autoPict="0">
                <anchor moveWithCells="1">
                  <from>
                    <xdr:col>28</xdr:col>
                    <xdr:colOff>0</xdr:colOff>
                    <xdr:row>194</xdr:row>
                    <xdr:rowOff>0</xdr:rowOff>
                  </from>
                  <to>
                    <xdr:col>29</xdr:col>
                    <xdr:colOff>0</xdr:colOff>
                    <xdr:row>195</xdr:row>
                    <xdr:rowOff>0</xdr:rowOff>
                  </to>
                </anchor>
              </controlPr>
            </control>
          </mc:Choice>
        </mc:AlternateContent>
        <mc:AlternateContent xmlns:mc="http://schemas.openxmlformats.org/markup-compatibility/2006">
          <mc:Choice Requires="x14">
            <control shapeId="1558" r:id="rId100" name="Option Button 534">
              <controlPr defaultSize="0" autoFill="0" autoLine="0" autoPict="0">
                <anchor moveWithCells="1">
                  <from>
                    <xdr:col>28</xdr:col>
                    <xdr:colOff>0</xdr:colOff>
                    <xdr:row>194</xdr:row>
                    <xdr:rowOff>590550</xdr:rowOff>
                  </from>
                  <to>
                    <xdr:col>29</xdr:col>
                    <xdr:colOff>0</xdr:colOff>
                    <xdr:row>196</xdr:row>
                    <xdr:rowOff>0</xdr:rowOff>
                  </to>
                </anchor>
              </controlPr>
            </control>
          </mc:Choice>
        </mc:AlternateContent>
        <mc:AlternateContent xmlns:mc="http://schemas.openxmlformats.org/markup-compatibility/2006">
          <mc:Choice Requires="x14">
            <control shapeId="1587" r:id="rId101" name="Group Box 563">
              <controlPr defaultSize="0" print="0" autoFill="0" autoPict="0" altText="">
                <anchor moveWithCells="1">
                  <from>
                    <xdr:col>28</xdr:col>
                    <xdr:colOff>0</xdr:colOff>
                    <xdr:row>190</xdr:row>
                    <xdr:rowOff>0</xdr:rowOff>
                  </from>
                  <to>
                    <xdr:col>29</xdr:col>
                    <xdr:colOff>0</xdr:colOff>
                    <xdr:row>196</xdr:row>
                    <xdr:rowOff>0</xdr:rowOff>
                  </to>
                </anchor>
              </controlPr>
            </control>
          </mc:Choice>
        </mc:AlternateContent>
        <mc:AlternateContent xmlns:mc="http://schemas.openxmlformats.org/markup-compatibility/2006">
          <mc:Choice Requires="x14">
            <control shapeId="1608" r:id="rId102" name="Check Box 584">
              <controlPr defaultSize="0" autoFill="0" autoLine="0" autoPict="0">
                <anchor moveWithCells="1">
                  <from>
                    <xdr:col>28</xdr:col>
                    <xdr:colOff>0</xdr:colOff>
                    <xdr:row>318</xdr:row>
                    <xdr:rowOff>9525</xdr:rowOff>
                  </from>
                  <to>
                    <xdr:col>29</xdr:col>
                    <xdr:colOff>0</xdr:colOff>
                    <xdr:row>319</xdr:row>
                    <xdr:rowOff>9525</xdr:rowOff>
                  </to>
                </anchor>
              </controlPr>
            </control>
          </mc:Choice>
        </mc:AlternateContent>
        <mc:AlternateContent xmlns:mc="http://schemas.openxmlformats.org/markup-compatibility/2006">
          <mc:Choice Requires="x14">
            <control shapeId="1609" r:id="rId103" name="Check Box 585">
              <controlPr defaultSize="0" autoFill="0" autoLine="0" autoPict="0">
                <anchor moveWithCells="1">
                  <from>
                    <xdr:col>28</xdr:col>
                    <xdr:colOff>0</xdr:colOff>
                    <xdr:row>319</xdr:row>
                    <xdr:rowOff>9525</xdr:rowOff>
                  </from>
                  <to>
                    <xdr:col>29</xdr:col>
                    <xdr:colOff>0</xdr:colOff>
                    <xdr:row>320</xdr:row>
                    <xdr:rowOff>9525</xdr:rowOff>
                  </to>
                </anchor>
              </controlPr>
            </control>
          </mc:Choice>
        </mc:AlternateContent>
        <mc:AlternateContent xmlns:mc="http://schemas.openxmlformats.org/markup-compatibility/2006">
          <mc:Choice Requires="x14">
            <control shapeId="1610" r:id="rId104" name="Check Box 586">
              <controlPr defaultSize="0" autoFill="0" autoLine="0" autoPict="0">
                <anchor moveWithCells="1">
                  <from>
                    <xdr:col>28</xdr:col>
                    <xdr:colOff>0</xdr:colOff>
                    <xdr:row>320</xdr:row>
                    <xdr:rowOff>9525</xdr:rowOff>
                  </from>
                  <to>
                    <xdr:col>29</xdr:col>
                    <xdr:colOff>0</xdr:colOff>
                    <xdr:row>321</xdr:row>
                    <xdr:rowOff>9525</xdr:rowOff>
                  </to>
                </anchor>
              </controlPr>
            </control>
          </mc:Choice>
        </mc:AlternateContent>
        <mc:AlternateContent xmlns:mc="http://schemas.openxmlformats.org/markup-compatibility/2006">
          <mc:Choice Requires="x14">
            <control shapeId="1611" r:id="rId105" name="Check Box 587">
              <controlPr defaultSize="0" autoFill="0" autoLine="0" autoPict="0">
                <anchor moveWithCells="1">
                  <from>
                    <xdr:col>28</xdr:col>
                    <xdr:colOff>0</xdr:colOff>
                    <xdr:row>321</xdr:row>
                    <xdr:rowOff>9525</xdr:rowOff>
                  </from>
                  <to>
                    <xdr:col>29</xdr:col>
                    <xdr:colOff>0</xdr:colOff>
                    <xdr:row>322</xdr:row>
                    <xdr:rowOff>9525</xdr:rowOff>
                  </to>
                </anchor>
              </controlPr>
            </control>
          </mc:Choice>
        </mc:AlternateContent>
        <mc:AlternateContent xmlns:mc="http://schemas.openxmlformats.org/markup-compatibility/2006">
          <mc:Choice Requires="x14">
            <control shapeId="1612" r:id="rId106" name="Check Box 588">
              <controlPr defaultSize="0" autoFill="0" autoLine="0" autoPict="0">
                <anchor moveWithCells="1">
                  <from>
                    <xdr:col>28</xdr:col>
                    <xdr:colOff>0</xdr:colOff>
                    <xdr:row>323</xdr:row>
                    <xdr:rowOff>9525</xdr:rowOff>
                  </from>
                  <to>
                    <xdr:col>29</xdr:col>
                    <xdr:colOff>0</xdr:colOff>
                    <xdr:row>324</xdr:row>
                    <xdr:rowOff>9525</xdr:rowOff>
                  </to>
                </anchor>
              </controlPr>
            </control>
          </mc:Choice>
        </mc:AlternateContent>
        <mc:AlternateContent xmlns:mc="http://schemas.openxmlformats.org/markup-compatibility/2006">
          <mc:Choice Requires="x14">
            <control shapeId="1613" r:id="rId107" name="Group Box 589">
              <controlPr defaultSize="0" autoFill="0" autoPict="0">
                <anchor moveWithCells="1">
                  <from>
                    <xdr:col>8</xdr:col>
                    <xdr:colOff>276225</xdr:colOff>
                    <xdr:row>296</xdr:row>
                    <xdr:rowOff>9525</xdr:rowOff>
                  </from>
                  <to>
                    <xdr:col>29</xdr:col>
                    <xdr:colOff>0</xdr:colOff>
                    <xdr:row>299</xdr:row>
                    <xdr:rowOff>0</xdr:rowOff>
                  </to>
                </anchor>
              </controlPr>
            </control>
          </mc:Choice>
        </mc:AlternateContent>
        <mc:AlternateContent xmlns:mc="http://schemas.openxmlformats.org/markup-compatibility/2006">
          <mc:Choice Requires="x14">
            <control shapeId="1617" r:id="rId108" name="Option Button 593">
              <controlPr defaultSize="0" autoFill="0" autoLine="0" autoPict="0">
                <anchor moveWithCells="1">
                  <from>
                    <xdr:col>28</xdr:col>
                    <xdr:colOff>0</xdr:colOff>
                    <xdr:row>33</xdr:row>
                    <xdr:rowOff>9525</xdr:rowOff>
                  </from>
                  <to>
                    <xdr:col>29</xdr:col>
                    <xdr:colOff>0</xdr:colOff>
                    <xdr:row>34</xdr:row>
                    <xdr:rowOff>0</xdr:rowOff>
                  </to>
                </anchor>
              </controlPr>
            </control>
          </mc:Choice>
        </mc:AlternateContent>
        <mc:AlternateContent xmlns:mc="http://schemas.openxmlformats.org/markup-compatibility/2006">
          <mc:Choice Requires="x14">
            <control shapeId="1618" r:id="rId109" name="Group Box 594">
              <controlPr defaultSize="0" autoFill="0" autoPict="0">
                <anchor moveWithCells="1">
                  <from>
                    <xdr:col>28</xdr:col>
                    <xdr:colOff>0</xdr:colOff>
                    <xdr:row>169</xdr:row>
                    <xdr:rowOff>0</xdr:rowOff>
                  </from>
                  <to>
                    <xdr:col>29</xdr:col>
                    <xdr:colOff>0</xdr:colOff>
                    <xdr:row>172</xdr:row>
                    <xdr:rowOff>0</xdr:rowOff>
                  </to>
                </anchor>
              </controlPr>
            </control>
          </mc:Choice>
        </mc:AlternateContent>
        <mc:AlternateContent xmlns:mc="http://schemas.openxmlformats.org/markup-compatibility/2006">
          <mc:Choice Requires="x14">
            <control shapeId="1619" r:id="rId110" name="Option Button 595">
              <controlPr defaultSize="0" autoFill="0" autoLine="0" autoPict="0">
                <anchor moveWithCells="1">
                  <from>
                    <xdr:col>28</xdr:col>
                    <xdr:colOff>9525</xdr:colOff>
                    <xdr:row>169</xdr:row>
                    <xdr:rowOff>9525</xdr:rowOff>
                  </from>
                  <to>
                    <xdr:col>29</xdr:col>
                    <xdr:colOff>0</xdr:colOff>
                    <xdr:row>170</xdr:row>
                    <xdr:rowOff>0</xdr:rowOff>
                  </to>
                </anchor>
              </controlPr>
            </control>
          </mc:Choice>
        </mc:AlternateContent>
        <mc:AlternateContent xmlns:mc="http://schemas.openxmlformats.org/markup-compatibility/2006">
          <mc:Choice Requires="x14">
            <control shapeId="1620" r:id="rId111" name="Option Button 596">
              <controlPr defaultSize="0" autoFill="0" autoLine="0" autoPict="0">
                <anchor moveWithCells="1">
                  <from>
                    <xdr:col>28</xdr:col>
                    <xdr:colOff>0</xdr:colOff>
                    <xdr:row>170</xdr:row>
                    <xdr:rowOff>0</xdr:rowOff>
                  </from>
                  <to>
                    <xdr:col>29</xdr:col>
                    <xdr:colOff>0</xdr:colOff>
                    <xdr:row>172</xdr:row>
                    <xdr:rowOff>0</xdr:rowOff>
                  </to>
                </anchor>
              </controlPr>
            </control>
          </mc:Choice>
        </mc:AlternateContent>
        <mc:AlternateContent xmlns:mc="http://schemas.openxmlformats.org/markup-compatibility/2006">
          <mc:Choice Requires="x14">
            <control shapeId="1621" r:id="rId112" name="Check Box 597">
              <controlPr defaultSize="0" autoFill="0" autoLine="0" autoPict="0">
                <anchor moveWithCells="1">
                  <from>
                    <xdr:col>28</xdr:col>
                    <xdr:colOff>9525</xdr:colOff>
                    <xdr:row>322</xdr:row>
                    <xdr:rowOff>152400</xdr:rowOff>
                  </from>
                  <to>
                    <xdr:col>28</xdr:col>
                    <xdr:colOff>228600</xdr:colOff>
                    <xdr:row>322</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Y125"/>
  <sheetViews>
    <sheetView showGridLines="0" zoomScaleNormal="100" zoomScaleSheetLayoutView="100" zoomScalePageLayoutView="85" workbookViewId="0">
      <selection activeCell="A12" sqref="A12:I12"/>
    </sheetView>
  </sheetViews>
  <sheetFormatPr baseColWidth="10" defaultRowHeight="12.75" x14ac:dyDescent="0.2"/>
  <cols>
    <col min="1" max="1" width="4.5" style="5" customWidth="1"/>
    <col min="2" max="2" width="5.625" style="5" hidden="1" customWidth="1"/>
    <col min="3" max="3" width="0.75" style="5" customWidth="1"/>
    <col min="4" max="4" width="6.5" style="6" customWidth="1"/>
    <col min="5" max="5" width="18.625" style="6" customWidth="1"/>
    <col min="6" max="6" width="63.375" style="5" customWidth="1"/>
    <col min="7" max="7" width="12.125" style="5" customWidth="1"/>
    <col min="8" max="8" width="10" style="5" customWidth="1"/>
    <col min="9" max="9" width="11.75" style="5" customWidth="1"/>
    <col min="10" max="10" width="4.25" style="5" hidden="1" customWidth="1"/>
    <col min="11" max="11" width="23.125" style="5" hidden="1" customWidth="1"/>
    <col min="12" max="12" width="15.375" style="11" hidden="1" customWidth="1"/>
    <col min="13" max="13" width="7.375" style="5" hidden="1" customWidth="1"/>
    <col min="14" max="14" width="6.375" style="5" hidden="1" customWidth="1"/>
    <col min="15" max="16" width="5.125" style="5" hidden="1" customWidth="1"/>
    <col min="17" max="17" width="3.875" style="5" hidden="1" customWidth="1"/>
    <col min="18" max="18" width="3.375" style="5" hidden="1" customWidth="1"/>
    <col min="19" max="21" width="10" style="5" hidden="1" customWidth="1"/>
    <col min="22" max="22" width="3" style="5" hidden="1" customWidth="1"/>
    <col min="23" max="257" width="11" style="5"/>
    <col min="258" max="258" width="4.5" style="5" customWidth="1"/>
    <col min="259" max="259" width="0" style="5" hidden="1" customWidth="1"/>
    <col min="260" max="260" width="0.75" style="5" customWidth="1"/>
    <col min="261" max="261" width="6.5" style="5" customWidth="1"/>
    <col min="262" max="262" width="18.625" style="5" customWidth="1"/>
    <col min="263" max="263" width="63.75" style="5" customWidth="1"/>
    <col min="264" max="264" width="10" style="5" customWidth="1"/>
    <col min="265" max="265" width="11.25" style="5" customWidth="1"/>
    <col min="266" max="266" width="4.25" style="5" customWidth="1"/>
    <col min="267" max="267" width="88.25" style="5" customWidth="1"/>
    <col min="268" max="268" width="15.375" style="5" customWidth="1"/>
    <col min="269" max="269" width="7.375" style="5" customWidth="1"/>
    <col min="270" max="270" width="6.375" style="5" customWidth="1"/>
    <col min="271" max="272" width="5.125" style="5" customWidth="1"/>
    <col min="273" max="273" width="3.875" style="5" customWidth="1"/>
    <col min="274" max="274" width="3.375" style="5" customWidth="1"/>
    <col min="275" max="277" width="10" style="5" customWidth="1"/>
    <col min="278" max="513" width="11" style="5"/>
    <col min="514" max="514" width="4.5" style="5" customWidth="1"/>
    <col min="515" max="515" width="0" style="5" hidden="1" customWidth="1"/>
    <col min="516" max="516" width="0.75" style="5" customWidth="1"/>
    <col min="517" max="517" width="6.5" style="5" customWidth="1"/>
    <col min="518" max="518" width="18.625" style="5" customWidth="1"/>
    <col min="519" max="519" width="63.75" style="5" customWidth="1"/>
    <col min="520" max="520" width="10" style="5" customWidth="1"/>
    <col min="521" max="521" width="11.25" style="5" customWidth="1"/>
    <col min="522" max="522" width="4.25" style="5" customWidth="1"/>
    <col min="523" max="523" width="88.25" style="5" customWidth="1"/>
    <col min="524" max="524" width="15.375" style="5" customWidth="1"/>
    <col min="525" max="525" width="7.375" style="5" customWidth="1"/>
    <col min="526" max="526" width="6.375" style="5" customWidth="1"/>
    <col min="527" max="528" width="5.125" style="5" customWidth="1"/>
    <col min="529" max="529" width="3.875" style="5" customWidth="1"/>
    <col min="530" max="530" width="3.375" style="5" customWidth="1"/>
    <col min="531" max="533" width="10" style="5" customWidth="1"/>
    <col min="534" max="769" width="11" style="5"/>
    <col min="770" max="770" width="4.5" style="5" customWidth="1"/>
    <col min="771" max="771" width="0" style="5" hidden="1" customWidth="1"/>
    <col min="772" max="772" width="0.75" style="5" customWidth="1"/>
    <col min="773" max="773" width="6.5" style="5" customWidth="1"/>
    <col min="774" max="774" width="18.625" style="5" customWidth="1"/>
    <col min="775" max="775" width="63.75" style="5" customWidth="1"/>
    <col min="776" max="776" width="10" style="5" customWidth="1"/>
    <col min="777" max="777" width="11.25" style="5" customWidth="1"/>
    <col min="778" max="778" width="4.25" style="5" customWidth="1"/>
    <col min="779" max="779" width="88.25" style="5" customWidth="1"/>
    <col min="780" max="780" width="15.375" style="5" customWidth="1"/>
    <col min="781" max="781" width="7.375" style="5" customWidth="1"/>
    <col min="782" max="782" width="6.375" style="5" customWidth="1"/>
    <col min="783" max="784" width="5.125" style="5" customWidth="1"/>
    <col min="785" max="785" width="3.875" style="5" customWidth="1"/>
    <col min="786" max="786" width="3.375" style="5" customWidth="1"/>
    <col min="787" max="789" width="10" style="5" customWidth="1"/>
    <col min="790" max="1025" width="11" style="5"/>
    <col min="1026" max="1026" width="4.5" style="5" customWidth="1"/>
    <col min="1027" max="1027" width="0" style="5" hidden="1" customWidth="1"/>
    <col min="1028" max="1028" width="0.75" style="5" customWidth="1"/>
    <col min="1029" max="1029" width="6.5" style="5" customWidth="1"/>
    <col min="1030" max="1030" width="18.625" style="5" customWidth="1"/>
    <col min="1031" max="1031" width="63.75" style="5" customWidth="1"/>
    <col min="1032" max="1032" width="10" style="5" customWidth="1"/>
    <col min="1033" max="1033" width="11.25" style="5" customWidth="1"/>
    <col min="1034" max="1034" width="4.25" style="5" customWidth="1"/>
    <col min="1035" max="1035" width="88.25" style="5" customWidth="1"/>
    <col min="1036" max="1036" width="15.375" style="5" customWidth="1"/>
    <col min="1037" max="1037" width="7.375" style="5" customWidth="1"/>
    <col min="1038" max="1038" width="6.375" style="5" customWidth="1"/>
    <col min="1039" max="1040" width="5.125" style="5" customWidth="1"/>
    <col min="1041" max="1041" width="3.875" style="5" customWidth="1"/>
    <col min="1042" max="1042" width="3.375" style="5" customWidth="1"/>
    <col min="1043" max="1045" width="10" style="5" customWidth="1"/>
    <col min="1046" max="1281" width="11" style="5"/>
    <col min="1282" max="1282" width="4.5" style="5" customWidth="1"/>
    <col min="1283" max="1283" width="0" style="5" hidden="1" customWidth="1"/>
    <col min="1284" max="1284" width="0.75" style="5" customWidth="1"/>
    <col min="1285" max="1285" width="6.5" style="5" customWidth="1"/>
    <col min="1286" max="1286" width="18.625" style="5" customWidth="1"/>
    <col min="1287" max="1287" width="63.75" style="5" customWidth="1"/>
    <col min="1288" max="1288" width="10" style="5" customWidth="1"/>
    <col min="1289" max="1289" width="11.25" style="5" customWidth="1"/>
    <col min="1290" max="1290" width="4.25" style="5" customWidth="1"/>
    <col min="1291" max="1291" width="88.25" style="5" customWidth="1"/>
    <col min="1292" max="1292" width="15.375" style="5" customWidth="1"/>
    <col min="1293" max="1293" width="7.375" style="5" customWidth="1"/>
    <col min="1294" max="1294" width="6.375" style="5" customWidth="1"/>
    <col min="1295" max="1296" width="5.125" style="5" customWidth="1"/>
    <col min="1297" max="1297" width="3.875" style="5" customWidth="1"/>
    <col min="1298" max="1298" width="3.375" style="5" customWidth="1"/>
    <col min="1299" max="1301" width="10" style="5" customWidth="1"/>
    <col min="1302" max="1537" width="11" style="5"/>
    <col min="1538" max="1538" width="4.5" style="5" customWidth="1"/>
    <col min="1539" max="1539" width="0" style="5" hidden="1" customWidth="1"/>
    <col min="1540" max="1540" width="0.75" style="5" customWidth="1"/>
    <col min="1541" max="1541" width="6.5" style="5" customWidth="1"/>
    <col min="1542" max="1542" width="18.625" style="5" customWidth="1"/>
    <col min="1543" max="1543" width="63.75" style="5" customWidth="1"/>
    <col min="1544" max="1544" width="10" style="5" customWidth="1"/>
    <col min="1545" max="1545" width="11.25" style="5" customWidth="1"/>
    <col min="1546" max="1546" width="4.25" style="5" customWidth="1"/>
    <col min="1547" max="1547" width="88.25" style="5" customWidth="1"/>
    <col min="1548" max="1548" width="15.375" style="5" customWidth="1"/>
    <col min="1549" max="1549" width="7.375" style="5" customWidth="1"/>
    <col min="1550" max="1550" width="6.375" style="5" customWidth="1"/>
    <col min="1551" max="1552" width="5.125" style="5" customWidth="1"/>
    <col min="1553" max="1553" width="3.875" style="5" customWidth="1"/>
    <col min="1554" max="1554" width="3.375" style="5" customWidth="1"/>
    <col min="1555" max="1557" width="10" style="5" customWidth="1"/>
    <col min="1558" max="1793" width="11" style="5"/>
    <col min="1794" max="1794" width="4.5" style="5" customWidth="1"/>
    <col min="1795" max="1795" width="0" style="5" hidden="1" customWidth="1"/>
    <col min="1796" max="1796" width="0.75" style="5" customWidth="1"/>
    <col min="1797" max="1797" width="6.5" style="5" customWidth="1"/>
    <col min="1798" max="1798" width="18.625" style="5" customWidth="1"/>
    <col min="1799" max="1799" width="63.75" style="5" customWidth="1"/>
    <col min="1800" max="1800" width="10" style="5" customWidth="1"/>
    <col min="1801" max="1801" width="11.25" style="5" customWidth="1"/>
    <col min="1802" max="1802" width="4.25" style="5" customWidth="1"/>
    <col min="1803" max="1803" width="88.25" style="5" customWidth="1"/>
    <col min="1804" max="1804" width="15.375" style="5" customWidth="1"/>
    <col min="1805" max="1805" width="7.375" style="5" customWidth="1"/>
    <col min="1806" max="1806" width="6.375" style="5" customWidth="1"/>
    <col min="1807" max="1808" width="5.125" style="5" customWidth="1"/>
    <col min="1809" max="1809" width="3.875" style="5" customWidth="1"/>
    <col min="1810" max="1810" width="3.375" style="5" customWidth="1"/>
    <col min="1811" max="1813" width="10" style="5" customWidth="1"/>
    <col min="1814" max="2049" width="11" style="5"/>
    <col min="2050" max="2050" width="4.5" style="5" customWidth="1"/>
    <col min="2051" max="2051" width="0" style="5" hidden="1" customWidth="1"/>
    <col min="2052" max="2052" width="0.75" style="5" customWidth="1"/>
    <col min="2053" max="2053" width="6.5" style="5" customWidth="1"/>
    <col min="2054" max="2054" width="18.625" style="5" customWidth="1"/>
    <col min="2055" max="2055" width="63.75" style="5" customWidth="1"/>
    <col min="2056" max="2056" width="10" style="5" customWidth="1"/>
    <col min="2057" max="2057" width="11.25" style="5" customWidth="1"/>
    <col min="2058" max="2058" width="4.25" style="5" customWidth="1"/>
    <col min="2059" max="2059" width="88.25" style="5" customWidth="1"/>
    <col min="2060" max="2060" width="15.375" style="5" customWidth="1"/>
    <col min="2061" max="2061" width="7.375" style="5" customWidth="1"/>
    <col min="2062" max="2062" width="6.375" style="5" customWidth="1"/>
    <col min="2063" max="2064" width="5.125" style="5" customWidth="1"/>
    <col min="2065" max="2065" width="3.875" style="5" customWidth="1"/>
    <col min="2066" max="2066" width="3.375" style="5" customWidth="1"/>
    <col min="2067" max="2069" width="10" style="5" customWidth="1"/>
    <col min="2070" max="2305" width="11" style="5"/>
    <col min="2306" max="2306" width="4.5" style="5" customWidth="1"/>
    <col min="2307" max="2307" width="0" style="5" hidden="1" customWidth="1"/>
    <col min="2308" max="2308" width="0.75" style="5" customWidth="1"/>
    <col min="2309" max="2309" width="6.5" style="5" customWidth="1"/>
    <col min="2310" max="2310" width="18.625" style="5" customWidth="1"/>
    <col min="2311" max="2311" width="63.75" style="5" customWidth="1"/>
    <col min="2312" max="2312" width="10" style="5" customWidth="1"/>
    <col min="2313" max="2313" width="11.25" style="5" customWidth="1"/>
    <col min="2314" max="2314" width="4.25" style="5" customWidth="1"/>
    <col min="2315" max="2315" width="88.25" style="5" customWidth="1"/>
    <col min="2316" max="2316" width="15.375" style="5" customWidth="1"/>
    <col min="2317" max="2317" width="7.375" style="5" customWidth="1"/>
    <col min="2318" max="2318" width="6.375" style="5" customWidth="1"/>
    <col min="2319" max="2320" width="5.125" style="5" customWidth="1"/>
    <col min="2321" max="2321" width="3.875" style="5" customWidth="1"/>
    <col min="2322" max="2322" width="3.375" style="5" customWidth="1"/>
    <col min="2323" max="2325" width="10" style="5" customWidth="1"/>
    <col min="2326" max="2561" width="11" style="5"/>
    <col min="2562" max="2562" width="4.5" style="5" customWidth="1"/>
    <col min="2563" max="2563" width="0" style="5" hidden="1" customWidth="1"/>
    <col min="2564" max="2564" width="0.75" style="5" customWidth="1"/>
    <col min="2565" max="2565" width="6.5" style="5" customWidth="1"/>
    <col min="2566" max="2566" width="18.625" style="5" customWidth="1"/>
    <col min="2567" max="2567" width="63.75" style="5" customWidth="1"/>
    <col min="2568" max="2568" width="10" style="5" customWidth="1"/>
    <col min="2569" max="2569" width="11.25" style="5" customWidth="1"/>
    <col min="2570" max="2570" width="4.25" style="5" customWidth="1"/>
    <col min="2571" max="2571" width="88.25" style="5" customWidth="1"/>
    <col min="2572" max="2572" width="15.375" style="5" customWidth="1"/>
    <col min="2573" max="2573" width="7.375" style="5" customWidth="1"/>
    <col min="2574" max="2574" width="6.375" style="5" customWidth="1"/>
    <col min="2575" max="2576" width="5.125" style="5" customWidth="1"/>
    <col min="2577" max="2577" width="3.875" style="5" customWidth="1"/>
    <col min="2578" max="2578" width="3.375" style="5" customWidth="1"/>
    <col min="2579" max="2581" width="10" style="5" customWidth="1"/>
    <col min="2582" max="2817" width="11" style="5"/>
    <col min="2818" max="2818" width="4.5" style="5" customWidth="1"/>
    <col min="2819" max="2819" width="0" style="5" hidden="1" customWidth="1"/>
    <col min="2820" max="2820" width="0.75" style="5" customWidth="1"/>
    <col min="2821" max="2821" width="6.5" style="5" customWidth="1"/>
    <col min="2822" max="2822" width="18.625" style="5" customWidth="1"/>
    <col min="2823" max="2823" width="63.75" style="5" customWidth="1"/>
    <col min="2824" max="2824" width="10" style="5" customWidth="1"/>
    <col min="2825" max="2825" width="11.25" style="5" customWidth="1"/>
    <col min="2826" max="2826" width="4.25" style="5" customWidth="1"/>
    <col min="2827" max="2827" width="88.25" style="5" customWidth="1"/>
    <col min="2828" max="2828" width="15.375" style="5" customWidth="1"/>
    <col min="2829" max="2829" width="7.375" style="5" customWidth="1"/>
    <col min="2830" max="2830" width="6.375" style="5" customWidth="1"/>
    <col min="2831" max="2832" width="5.125" style="5" customWidth="1"/>
    <col min="2833" max="2833" width="3.875" style="5" customWidth="1"/>
    <col min="2834" max="2834" width="3.375" style="5" customWidth="1"/>
    <col min="2835" max="2837" width="10" style="5" customWidth="1"/>
    <col min="2838" max="3073" width="11" style="5"/>
    <col min="3074" max="3074" width="4.5" style="5" customWidth="1"/>
    <col min="3075" max="3075" width="0" style="5" hidden="1" customWidth="1"/>
    <col min="3076" max="3076" width="0.75" style="5" customWidth="1"/>
    <col min="3077" max="3077" width="6.5" style="5" customWidth="1"/>
    <col min="3078" max="3078" width="18.625" style="5" customWidth="1"/>
    <col min="3079" max="3079" width="63.75" style="5" customWidth="1"/>
    <col min="3080" max="3080" width="10" style="5" customWidth="1"/>
    <col min="3081" max="3081" width="11.25" style="5" customWidth="1"/>
    <col min="3082" max="3082" width="4.25" style="5" customWidth="1"/>
    <col min="3083" max="3083" width="88.25" style="5" customWidth="1"/>
    <col min="3084" max="3084" width="15.375" style="5" customWidth="1"/>
    <col min="3085" max="3085" width="7.375" style="5" customWidth="1"/>
    <col min="3086" max="3086" width="6.375" style="5" customWidth="1"/>
    <col min="3087" max="3088" width="5.125" style="5" customWidth="1"/>
    <col min="3089" max="3089" width="3.875" style="5" customWidth="1"/>
    <col min="3090" max="3090" width="3.375" style="5" customWidth="1"/>
    <col min="3091" max="3093" width="10" style="5" customWidth="1"/>
    <col min="3094" max="3329" width="11" style="5"/>
    <col min="3330" max="3330" width="4.5" style="5" customWidth="1"/>
    <col min="3331" max="3331" width="0" style="5" hidden="1" customWidth="1"/>
    <col min="3332" max="3332" width="0.75" style="5" customWidth="1"/>
    <col min="3333" max="3333" width="6.5" style="5" customWidth="1"/>
    <col min="3334" max="3334" width="18.625" style="5" customWidth="1"/>
    <col min="3335" max="3335" width="63.75" style="5" customWidth="1"/>
    <col min="3336" max="3336" width="10" style="5" customWidth="1"/>
    <col min="3337" max="3337" width="11.25" style="5" customWidth="1"/>
    <col min="3338" max="3338" width="4.25" style="5" customWidth="1"/>
    <col min="3339" max="3339" width="88.25" style="5" customWidth="1"/>
    <col min="3340" max="3340" width="15.375" style="5" customWidth="1"/>
    <col min="3341" max="3341" width="7.375" style="5" customWidth="1"/>
    <col min="3342" max="3342" width="6.375" style="5" customWidth="1"/>
    <col min="3343" max="3344" width="5.125" style="5" customWidth="1"/>
    <col min="3345" max="3345" width="3.875" style="5" customWidth="1"/>
    <col min="3346" max="3346" width="3.375" style="5" customWidth="1"/>
    <col min="3347" max="3349" width="10" style="5" customWidth="1"/>
    <col min="3350" max="3585" width="11" style="5"/>
    <col min="3586" max="3586" width="4.5" style="5" customWidth="1"/>
    <col min="3587" max="3587" width="0" style="5" hidden="1" customWidth="1"/>
    <col min="3588" max="3588" width="0.75" style="5" customWidth="1"/>
    <col min="3589" max="3589" width="6.5" style="5" customWidth="1"/>
    <col min="3590" max="3590" width="18.625" style="5" customWidth="1"/>
    <col min="3591" max="3591" width="63.75" style="5" customWidth="1"/>
    <col min="3592" max="3592" width="10" style="5" customWidth="1"/>
    <col min="3593" max="3593" width="11.25" style="5" customWidth="1"/>
    <col min="3594" max="3594" width="4.25" style="5" customWidth="1"/>
    <col min="3595" max="3595" width="88.25" style="5" customWidth="1"/>
    <col min="3596" max="3596" width="15.375" style="5" customWidth="1"/>
    <col min="3597" max="3597" width="7.375" style="5" customWidth="1"/>
    <col min="3598" max="3598" width="6.375" style="5" customWidth="1"/>
    <col min="3599" max="3600" width="5.125" style="5" customWidth="1"/>
    <col min="3601" max="3601" width="3.875" style="5" customWidth="1"/>
    <col min="3602" max="3602" width="3.375" style="5" customWidth="1"/>
    <col min="3603" max="3605" width="10" style="5" customWidth="1"/>
    <col min="3606" max="3841" width="11" style="5"/>
    <col min="3842" max="3842" width="4.5" style="5" customWidth="1"/>
    <col min="3843" max="3843" width="0" style="5" hidden="1" customWidth="1"/>
    <col min="3844" max="3844" width="0.75" style="5" customWidth="1"/>
    <col min="3845" max="3845" width="6.5" style="5" customWidth="1"/>
    <col min="3846" max="3846" width="18.625" style="5" customWidth="1"/>
    <col min="3847" max="3847" width="63.75" style="5" customWidth="1"/>
    <col min="3848" max="3848" width="10" style="5" customWidth="1"/>
    <col min="3849" max="3849" width="11.25" style="5" customWidth="1"/>
    <col min="3850" max="3850" width="4.25" style="5" customWidth="1"/>
    <col min="3851" max="3851" width="88.25" style="5" customWidth="1"/>
    <col min="3852" max="3852" width="15.375" style="5" customWidth="1"/>
    <col min="3853" max="3853" width="7.375" style="5" customWidth="1"/>
    <col min="3854" max="3854" width="6.375" style="5" customWidth="1"/>
    <col min="3855" max="3856" width="5.125" style="5" customWidth="1"/>
    <col min="3857" max="3857" width="3.875" style="5" customWidth="1"/>
    <col min="3858" max="3858" width="3.375" style="5" customWidth="1"/>
    <col min="3859" max="3861" width="10" style="5" customWidth="1"/>
    <col min="3862" max="4097" width="11" style="5"/>
    <col min="4098" max="4098" width="4.5" style="5" customWidth="1"/>
    <col min="4099" max="4099" width="0" style="5" hidden="1" customWidth="1"/>
    <col min="4100" max="4100" width="0.75" style="5" customWidth="1"/>
    <col min="4101" max="4101" width="6.5" style="5" customWidth="1"/>
    <col min="4102" max="4102" width="18.625" style="5" customWidth="1"/>
    <col min="4103" max="4103" width="63.75" style="5" customWidth="1"/>
    <col min="4104" max="4104" width="10" style="5" customWidth="1"/>
    <col min="4105" max="4105" width="11.25" style="5" customWidth="1"/>
    <col min="4106" max="4106" width="4.25" style="5" customWidth="1"/>
    <col min="4107" max="4107" width="88.25" style="5" customWidth="1"/>
    <col min="4108" max="4108" width="15.375" style="5" customWidth="1"/>
    <col min="4109" max="4109" width="7.375" style="5" customWidth="1"/>
    <col min="4110" max="4110" width="6.375" style="5" customWidth="1"/>
    <col min="4111" max="4112" width="5.125" style="5" customWidth="1"/>
    <col min="4113" max="4113" width="3.875" style="5" customWidth="1"/>
    <col min="4114" max="4114" width="3.375" style="5" customWidth="1"/>
    <col min="4115" max="4117" width="10" style="5" customWidth="1"/>
    <col min="4118" max="4353" width="11" style="5"/>
    <col min="4354" max="4354" width="4.5" style="5" customWidth="1"/>
    <col min="4355" max="4355" width="0" style="5" hidden="1" customWidth="1"/>
    <col min="4356" max="4356" width="0.75" style="5" customWidth="1"/>
    <col min="4357" max="4357" width="6.5" style="5" customWidth="1"/>
    <col min="4358" max="4358" width="18.625" style="5" customWidth="1"/>
    <col min="4359" max="4359" width="63.75" style="5" customWidth="1"/>
    <col min="4360" max="4360" width="10" style="5" customWidth="1"/>
    <col min="4361" max="4361" width="11.25" style="5" customWidth="1"/>
    <col min="4362" max="4362" width="4.25" style="5" customWidth="1"/>
    <col min="4363" max="4363" width="88.25" style="5" customWidth="1"/>
    <col min="4364" max="4364" width="15.375" style="5" customWidth="1"/>
    <col min="4365" max="4365" width="7.375" style="5" customWidth="1"/>
    <col min="4366" max="4366" width="6.375" style="5" customWidth="1"/>
    <col min="4367" max="4368" width="5.125" style="5" customWidth="1"/>
    <col min="4369" max="4369" width="3.875" style="5" customWidth="1"/>
    <col min="4370" max="4370" width="3.375" style="5" customWidth="1"/>
    <col min="4371" max="4373" width="10" style="5" customWidth="1"/>
    <col min="4374" max="4609" width="11" style="5"/>
    <col min="4610" max="4610" width="4.5" style="5" customWidth="1"/>
    <col min="4611" max="4611" width="0" style="5" hidden="1" customWidth="1"/>
    <col min="4612" max="4612" width="0.75" style="5" customWidth="1"/>
    <col min="4613" max="4613" width="6.5" style="5" customWidth="1"/>
    <col min="4614" max="4614" width="18.625" style="5" customWidth="1"/>
    <col min="4615" max="4615" width="63.75" style="5" customWidth="1"/>
    <col min="4616" max="4616" width="10" style="5" customWidth="1"/>
    <col min="4617" max="4617" width="11.25" style="5" customWidth="1"/>
    <col min="4618" max="4618" width="4.25" style="5" customWidth="1"/>
    <col min="4619" max="4619" width="88.25" style="5" customWidth="1"/>
    <col min="4620" max="4620" width="15.375" style="5" customWidth="1"/>
    <col min="4621" max="4621" width="7.375" style="5" customWidth="1"/>
    <col min="4622" max="4622" width="6.375" style="5" customWidth="1"/>
    <col min="4623" max="4624" width="5.125" style="5" customWidth="1"/>
    <col min="4625" max="4625" width="3.875" style="5" customWidth="1"/>
    <col min="4626" max="4626" width="3.375" style="5" customWidth="1"/>
    <col min="4627" max="4629" width="10" style="5" customWidth="1"/>
    <col min="4630" max="4865" width="11" style="5"/>
    <col min="4866" max="4866" width="4.5" style="5" customWidth="1"/>
    <col min="4867" max="4867" width="0" style="5" hidden="1" customWidth="1"/>
    <col min="4868" max="4868" width="0.75" style="5" customWidth="1"/>
    <col min="4869" max="4869" width="6.5" style="5" customWidth="1"/>
    <col min="4870" max="4870" width="18.625" style="5" customWidth="1"/>
    <col min="4871" max="4871" width="63.75" style="5" customWidth="1"/>
    <col min="4872" max="4872" width="10" style="5" customWidth="1"/>
    <col min="4873" max="4873" width="11.25" style="5" customWidth="1"/>
    <col min="4874" max="4874" width="4.25" style="5" customWidth="1"/>
    <col min="4875" max="4875" width="88.25" style="5" customWidth="1"/>
    <col min="4876" max="4876" width="15.375" style="5" customWidth="1"/>
    <col min="4877" max="4877" width="7.375" style="5" customWidth="1"/>
    <col min="4878" max="4878" width="6.375" style="5" customWidth="1"/>
    <col min="4879" max="4880" width="5.125" style="5" customWidth="1"/>
    <col min="4881" max="4881" width="3.875" style="5" customWidth="1"/>
    <col min="4882" max="4882" width="3.375" style="5" customWidth="1"/>
    <col min="4883" max="4885" width="10" style="5" customWidth="1"/>
    <col min="4886" max="5121" width="11" style="5"/>
    <col min="5122" max="5122" width="4.5" style="5" customWidth="1"/>
    <col min="5123" max="5123" width="0" style="5" hidden="1" customWidth="1"/>
    <col min="5124" max="5124" width="0.75" style="5" customWidth="1"/>
    <col min="5125" max="5125" width="6.5" style="5" customWidth="1"/>
    <col min="5126" max="5126" width="18.625" style="5" customWidth="1"/>
    <col min="5127" max="5127" width="63.75" style="5" customWidth="1"/>
    <col min="5128" max="5128" width="10" style="5" customWidth="1"/>
    <col min="5129" max="5129" width="11.25" style="5" customWidth="1"/>
    <col min="5130" max="5130" width="4.25" style="5" customWidth="1"/>
    <col min="5131" max="5131" width="88.25" style="5" customWidth="1"/>
    <col min="5132" max="5132" width="15.375" style="5" customWidth="1"/>
    <col min="5133" max="5133" width="7.375" style="5" customWidth="1"/>
    <col min="5134" max="5134" width="6.375" style="5" customWidth="1"/>
    <col min="5135" max="5136" width="5.125" style="5" customWidth="1"/>
    <col min="5137" max="5137" width="3.875" style="5" customWidth="1"/>
    <col min="5138" max="5138" width="3.375" style="5" customWidth="1"/>
    <col min="5139" max="5141" width="10" style="5" customWidth="1"/>
    <col min="5142" max="5377" width="11" style="5"/>
    <col min="5378" max="5378" width="4.5" style="5" customWidth="1"/>
    <col min="5379" max="5379" width="0" style="5" hidden="1" customWidth="1"/>
    <col min="5380" max="5380" width="0.75" style="5" customWidth="1"/>
    <col min="5381" max="5381" width="6.5" style="5" customWidth="1"/>
    <col min="5382" max="5382" width="18.625" style="5" customWidth="1"/>
    <col min="5383" max="5383" width="63.75" style="5" customWidth="1"/>
    <col min="5384" max="5384" width="10" style="5" customWidth="1"/>
    <col min="5385" max="5385" width="11.25" style="5" customWidth="1"/>
    <col min="5386" max="5386" width="4.25" style="5" customWidth="1"/>
    <col min="5387" max="5387" width="88.25" style="5" customWidth="1"/>
    <col min="5388" max="5388" width="15.375" style="5" customWidth="1"/>
    <col min="5389" max="5389" width="7.375" style="5" customWidth="1"/>
    <col min="5390" max="5390" width="6.375" style="5" customWidth="1"/>
    <col min="5391" max="5392" width="5.125" style="5" customWidth="1"/>
    <col min="5393" max="5393" width="3.875" style="5" customWidth="1"/>
    <col min="5394" max="5394" width="3.375" style="5" customWidth="1"/>
    <col min="5395" max="5397" width="10" style="5" customWidth="1"/>
    <col min="5398" max="5633" width="11" style="5"/>
    <col min="5634" max="5634" width="4.5" style="5" customWidth="1"/>
    <col min="5635" max="5635" width="0" style="5" hidden="1" customWidth="1"/>
    <col min="5636" max="5636" width="0.75" style="5" customWidth="1"/>
    <col min="5637" max="5637" width="6.5" style="5" customWidth="1"/>
    <col min="5638" max="5638" width="18.625" style="5" customWidth="1"/>
    <col min="5639" max="5639" width="63.75" style="5" customWidth="1"/>
    <col min="5640" max="5640" width="10" style="5" customWidth="1"/>
    <col min="5641" max="5641" width="11.25" style="5" customWidth="1"/>
    <col min="5642" max="5642" width="4.25" style="5" customWidth="1"/>
    <col min="5643" max="5643" width="88.25" style="5" customWidth="1"/>
    <col min="5644" max="5644" width="15.375" style="5" customWidth="1"/>
    <col min="5645" max="5645" width="7.375" style="5" customWidth="1"/>
    <col min="5646" max="5646" width="6.375" style="5" customWidth="1"/>
    <col min="5647" max="5648" width="5.125" style="5" customWidth="1"/>
    <col min="5649" max="5649" width="3.875" style="5" customWidth="1"/>
    <col min="5650" max="5650" width="3.375" style="5" customWidth="1"/>
    <col min="5651" max="5653" width="10" style="5" customWidth="1"/>
    <col min="5654" max="5889" width="11" style="5"/>
    <col min="5890" max="5890" width="4.5" style="5" customWidth="1"/>
    <col min="5891" max="5891" width="0" style="5" hidden="1" customWidth="1"/>
    <col min="5892" max="5892" width="0.75" style="5" customWidth="1"/>
    <col min="5893" max="5893" width="6.5" style="5" customWidth="1"/>
    <col min="5894" max="5894" width="18.625" style="5" customWidth="1"/>
    <col min="5895" max="5895" width="63.75" style="5" customWidth="1"/>
    <col min="5896" max="5896" width="10" style="5" customWidth="1"/>
    <col min="5897" max="5897" width="11.25" style="5" customWidth="1"/>
    <col min="5898" max="5898" width="4.25" style="5" customWidth="1"/>
    <col min="5899" max="5899" width="88.25" style="5" customWidth="1"/>
    <col min="5900" max="5900" width="15.375" style="5" customWidth="1"/>
    <col min="5901" max="5901" width="7.375" style="5" customWidth="1"/>
    <col min="5902" max="5902" width="6.375" style="5" customWidth="1"/>
    <col min="5903" max="5904" width="5.125" style="5" customWidth="1"/>
    <col min="5905" max="5905" width="3.875" style="5" customWidth="1"/>
    <col min="5906" max="5906" width="3.375" style="5" customWidth="1"/>
    <col min="5907" max="5909" width="10" style="5" customWidth="1"/>
    <col min="5910" max="6145" width="11" style="5"/>
    <col min="6146" max="6146" width="4.5" style="5" customWidth="1"/>
    <col min="6147" max="6147" width="0" style="5" hidden="1" customWidth="1"/>
    <col min="6148" max="6148" width="0.75" style="5" customWidth="1"/>
    <col min="6149" max="6149" width="6.5" style="5" customWidth="1"/>
    <col min="6150" max="6150" width="18.625" style="5" customWidth="1"/>
    <col min="6151" max="6151" width="63.75" style="5" customWidth="1"/>
    <col min="6152" max="6152" width="10" style="5" customWidth="1"/>
    <col min="6153" max="6153" width="11.25" style="5" customWidth="1"/>
    <col min="6154" max="6154" width="4.25" style="5" customWidth="1"/>
    <col min="6155" max="6155" width="88.25" style="5" customWidth="1"/>
    <col min="6156" max="6156" width="15.375" style="5" customWidth="1"/>
    <col min="6157" max="6157" width="7.375" style="5" customWidth="1"/>
    <col min="6158" max="6158" width="6.375" style="5" customWidth="1"/>
    <col min="6159" max="6160" width="5.125" style="5" customWidth="1"/>
    <col min="6161" max="6161" width="3.875" style="5" customWidth="1"/>
    <col min="6162" max="6162" width="3.375" style="5" customWidth="1"/>
    <col min="6163" max="6165" width="10" style="5" customWidth="1"/>
    <col min="6166" max="6401" width="11" style="5"/>
    <col min="6402" max="6402" width="4.5" style="5" customWidth="1"/>
    <col min="6403" max="6403" width="0" style="5" hidden="1" customWidth="1"/>
    <col min="6404" max="6404" width="0.75" style="5" customWidth="1"/>
    <col min="6405" max="6405" width="6.5" style="5" customWidth="1"/>
    <col min="6406" max="6406" width="18.625" style="5" customWidth="1"/>
    <col min="6407" max="6407" width="63.75" style="5" customWidth="1"/>
    <col min="6408" max="6408" width="10" style="5" customWidth="1"/>
    <col min="6409" max="6409" width="11.25" style="5" customWidth="1"/>
    <col min="6410" max="6410" width="4.25" style="5" customWidth="1"/>
    <col min="6411" max="6411" width="88.25" style="5" customWidth="1"/>
    <col min="6412" max="6412" width="15.375" style="5" customWidth="1"/>
    <col min="6413" max="6413" width="7.375" style="5" customWidth="1"/>
    <col min="6414" max="6414" width="6.375" style="5" customWidth="1"/>
    <col min="6415" max="6416" width="5.125" style="5" customWidth="1"/>
    <col min="6417" max="6417" width="3.875" style="5" customWidth="1"/>
    <col min="6418" max="6418" width="3.375" style="5" customWidth="1"/>
    <col min="6419" max="6421" width="10" style="5" customWidth="1"/>
    <col min="6422" max="6657" width="11" style="5"/>
    <col min="6658" max="6658" width="4.5" style="5" customWidth="1"/>
    <col min="6659" max="6659" width="0" style="5" hidden="1" customWidth="1"/>
    <col min="6660" max="6660" width="0.75" style="5" customWidth="1"/>
    <col min="6661" max="6661" width="6.5" style="5" customWidth="1"/>
    <col min="6662" max="6662" width="18.625" style="5" customWidth="1"/>
    <col min="6663" max="6663" width="63.75" style="5" customWidth="1"/>
    <col min="6664" max="6664" width="10" style="5" customWidth="1"/>
    <col min="6665" max="6665" width="11.25" style="5" customWidth="1"/>
    <col min="6666" max="6666" width="4.25" style="5" customWidth="1"/>
    <col min="6667" max="6667" width="88.25" style="5" customWidth="1"/>
    <col min="6668" max="6668" width="15.375" style="5" customWidth="1"/>
    <col min="6669" max="6669" width="7.375" style="5" customWidth="1"/>
    <col min="6670" max="6670" width="6.375" style="5" customWidth="1"/>
    <col min="6671" max="6672" width="5.125" style="5" customWidth="1"/>
    <col min="6673" max="6673" width="3.875" style="5" customWidth="1"/>
    <col min="6674" max="6674" width="3.375" style="5" customWidth="1"/>
    <col min="6675" max="6677" width="10" style="5" customWidth="1"/>
    <col min="6678" max="6913" width="11" style="5"/>
    <col min="6914" max="6914" width="4.5" style="5" customWidth="1"/>
    <col min="6915" max="6915" width="0" style="5" hidden="1" customWidth="1"/>
    <col min="6916" max="6916" width="0.75" style="5" customWidth="1"/>
    <col min="6917" max="6917" width="6.5" style="5" customWidth="1"/>
    <col min="6918" max="6918" width="18.625" style="5" customWidth="1"/>
    <col min="6919" max="6919" width="63.75" style="5" customWidth="1"/>
    <col min="6920" max="6920" width="10" style="5" customWidth="1"/>
    <col min="6921" max="6921" width="11.25" style="5" customWidth="1"/>
    <col min="6922" max="6922" width="4.25" style="5" customWidth="1"/>
    <col min="6923" max="6923" width="88.25" style="5" customWidth="1"/>
    <col min="6924" max="6924" width="15.375" style="5" customWidth="1"/>
    <col min="6925" max="6925" width="7.375" style="5" customWidth="1"/>
    <col min="6926" max="6926" width="6.375" style="5" customWidth="1"/>
    <col min="6927" max="6928" width="5.125" style="5" customWidth="1"/>
    <col min="6929" max="6929" width="3.875" style="5" customWidth="1"/>
    <col min="6930" max="6930" width="3.375" style="5" customWidth="1"/>
    <col min="6931" max="6933" width="10" style="5" customWidth="1"/>
    <col min="6934" max="7169" width="11" style="5"/>
    <col min="7170" max="7170" width="4.5" style="5" customWidth="1"/>
    <col min="7171" max="7171" width="0" style="5" hidden="1" customWidth="1"/>
    <col min="7172" max="7172" width="0.75" style="5" customWidth="1"/>
    <col min="7173" max="7173" width="6.5" style="5" customWidth="1"/>
    <col min="7174" max="7174" width="18.625" style="5" customWidth="1"/>
    <col min="7175" max="7175" width="63.75" style="5" customWidth="1"/>
    <col min="7176" max="7176" width="10" style="5" customWidth="1"/>
    <col min="7177" max="7177" width="11.25" style="5" customWidth="1"/>
    <col min="7178" max="7178" width="4.25" style="5" customWidth="1"/>
    <col min="7179" max="7179" width="88.25" style="5" customWidth="1"/>
    <col min="7180" max="7180" width="15.375" style="5" customWidth="1"/>
    <col min="7181" max="7181" width="7.375" style="5" customWidth="1"/>
    <col min="7182" max="7182" width="6.375" style="5" customWidth="1"/>
    <col min="7183" max="7184" width="5.125" style="5" customWidth="1"/>
    <col min="7185" max="7185" width="3.875" style="5" customWidth="1"/>
    <col min="7186" max="7186" width="3.375" style="5" customWidth="1"/>
    <col min="7187" max="7189" width="10" style="5" customWidth="1"/>
    <col min="7190" max="7425" width="11" style="5"/>
    <col min="7426" max="7426" width="4.5" style="5" customWidth="1"/>
    <col min="7427" max="7427" width="0" style="5" hidden="1" customWidth="1"/>
    <col min="7428" max="7428" width="0.75" style="5" customWidth="1"/>
    <col min="7429" max="7429" width="6.5" style="5" customWidth="1"/>
    <col min="7430" max="7430" width="18.625" style="5" customWidth="1"/>
    <col min="7431" max="7431" width="63.75" style="5" customWidth="1"/>
    <col min="7432" max="7432" width="10" style="5" customWidth="1"/>
    <col min="7433" max="7433" width="11.25" style="5" customWidth="1"/>
    <col min="7434" max="7434" width="4.25" style="5" customWidth="1"/>
    <col min="7435" max="7435" width="88.25" style="5" customWidth="1"/>
    <col min="7436" max="7436" width="15.375" style="5" customWidth="1"/>
    <col min="7437" max="7437" width="7.375" style="5" customWidth="1"/>
    <col min="7438" max="7438" width="6.375" style="5" customWidth="1"/>
    <col min="7439" max="7440" width="5.125" style="5" customWidth="1"/>
    <col min="7441" max="7441" width="3.875" style="5" customWidth="1"/>
    <col min="7442" max="7442" width="3.375" style="5" customWidth="1"/>
    <col min="7443" max="7445" width="10" style="5" customWidth="1"/>
    <col min="7446" max="7681" width="11" style="5"/>
    <col min="7682" max="7682" width="4.5" style="5" customWidth="1"/>
    <col min="7683" max="7683" width="0" style="5" hidden="1" customWidth="1"/>
    <col min="7684" max="7684" width="0.75" style="5" customWidth="1"/>
    <col min="7685" max="7685" width="6.5" style="5" customWidth="1"/>
    <col min="7686" max="7686" width="18.625" style="5" customWidth="1"/>
    <col min="7687" max="7687" width="63.75" style="5" customWidth="1"/>
    <col min="7688" max="7688" width="10" style="5" customWidth="1"/>
    <col min="7689" max="7689" width="11.25" style="5" customWidth="1"/>
    <col min="7690" max="7690" width="4.25" style="5" customWidth="1"/>
    <col min="7691" max="7691" width="88.25" style="5" customWidth="1"/>
    <col min="7692" max="7692" width="15.375" style="5" customWidth="1"/>
    <col min="7693" max="7693" width="7.375" style="5" customWidth="1"/>
    <col min="7694" max="7694" width="6.375" style="5" customWidth="1"/>
    <col min="7695" max="7696" width="5.125" style="5" customWidth="1"/>
    <col min="7697" max="7697" width="3.875" style="5" customWidth="1"/>
    <col min="7698" max="7698" width="3.375" style="5" customWidth="1"/>
    <col min="7699" max="7701" width="10" style="5" customWidth="1"/>
    <col min="7702" max="7937" width="11" style="5"/>
    <col min="7938" max="7938" width="4.5" style="5" customWidth="1"/>
    <col min="7939" max="7939" width="0" style="5" hidden="1" customWidth="1"/>
    <col min="7940" max="7940" width="0.75" style="5" customWidth="1"/>
    <col min="7941" max="7941" width="6.5" style="5" customWidth="1"/>
    <col min="7942" max="7942" width="18.625" style="5" customWidth="1"/>
    <col min="7943" max="7943" width="63.75" style="5" customWidth="1"/>
    <col min="7944" max="7944" width="10" style="5" customWidth="1"/>
    <col min="7945" max="7945" width="11.25" style="5" customWidth="1"/>
    <col min="7946" max="7946" width="4.25" style="5" customWidth="1"/>
    <col min="7947" max="7947" width="88.25" style="5" customWidth="1"/>
    <col min="7948" max="7948" width="15.375" style="5" customWidth="1"/>
    <col min="7949" max="7949" width="7.375" style="5" customWidth="1"/>
    <col min="7950" max="7950" width="6.375" style="5" customWidth="1"/>
    <col min="7951" max="7952" width="5.125" style="5" customWidth="1"/>
    <col min="7953" max="7953" width="3.875" style="5" customWidth="1"/>
    <col min="7954" max="7954" width="3.375" style="5" customWidth="1"/>
    <col min="7955" max="7957" width="10" style="5" customWidth="1"/>
    <col min="7958" max="8193" width="11" style="5"/>
    <col min="8194" max="8194" width="4.5" style="5" customWidth="1"/>
    <col min="8195" max="8195" width="0" style="5" hidden="1" customWidth="1"/>
    <col min="8196" max="8196" width="0.75" style="5" customWidth="1"/>
    <col min="8197" max="8197" width="6.5" style="5" customWidth="1"/>
    <col min="8198" max="8198" width="18.625" style="5" customWidth="1"/>
    <col min="8199" max="8199" width="63.75" style="5" customWidth="1"/>
    <col min="8200" max="8200" width="10" style="5" customWidth="1"/>
    <col min="8201" max="8201" width="11.25" style="5" customWidth="1"/>
    <col min="8202" max="8202" width="4.25" style="5" customWidth="1"/>
    <col min="8203" max="8203" width="88.25" style="5" customWidth="1"/>
    <col min="8204" max="8204" width="15.375" style="5" customWidth="1"/>
    <col min="8205" max="8205" width="7.375" style="5" customWidth="1"/>
    <col min="8206" max="8206" width="6.375" style="5" customWidth="1"/>
    <col min="8207" max="8208" width="5.125" style="5" customWidth="1"/>
    <col min="8209" max="8209" width="3.875" style="5" customWidth="1"/>
    <col min="8210" max="8210" width="3.375" style="5" customWidth="1"/>
    <col min="8211" max="8213" width="10" style="5" customWidth="1"/>
    <col min="8214" max="8449" width="11" style="5"/>
    <col min="8450" max="8450" width="4.5" style="5" customWidth="1"/>
    <col min="8451" max="8451" width="0" style="5" hidden="1" customWidth="1"/>
    <col min="8452" max="8452" width="0.75" style="5" customWidth="1"/>
    <col min="8453" max="8453" width="6.5" style="5" customWidth="1"/>
    <col min="8454" max="8454" width="18.625" style="5" customWidth="1"/>
    <col min="8455" max="8455" width="63.75" style="5" customWidth="1"/>
    <col min="8456" max="8456" width="10" style="5" customWidth="1"/>
    <col min="8457" max="8457" width="11.25" style="5" customWidth="1"/>
    <col min="8458" max="8458" width="4.25" style="5" customWidth="1"/>
    <col min="8459" max="8459" width="88.25" style="5" customWidth="1"/>
    <col min="8460" max="8460" width="15.375" style="5" customWidth="1"/>
    <col min="8461" max="8461" width="7.375" style="5" customWidth="1"/>
    <col min="8462" max="8462" width="6.375" style="5" customWidth="1"/>
    <col min="8463" max="8464" width="5.125" style="5" customWidth="1"/>
    <col min="8465" max="8465" width="3.875" style="5" customWidth="1"/>
    <col min="8466" max="8466" width="3.375" style="5" customWidth="1"/>
    <col min="8467" max="8469" width="10" style="5" customWidth="1"/>
    <col min="8470" max="8705" width="11" style="5"/>
    <col min="8706" max="8706" width="4.5" style="5" customWidth="1"/>
    <col min="8707" max="8707" width="0" style="5" hidden="1" customWidth="1"/>
    <col min="8708" max="8708" width="0.75" style="5" customWidth="1"/>
    <col min="8709" max="8709" width="6.5" style="5" customWidth="1"/>
    <col min="8710" max="8710" width="18.625" style="5" customWidth="1"/>
    <col min="8711" max="8711" width="63.75" style="5" customWidth="1"/>
    <col min="8712" max="8712" width="10" style="5" customWidth="1"/>
    <col min="8713" max="8713" width="11.25" style="5" customWidth="1"/>
    <col min="8714" max="8714" width="4.25" style="5" customWidth="1"/>
    <col min="8715" max="8715" width="88.25" style="5" customWidth="1"/>
    <col min="8716" max="8716" width="15.375" style="5" customWidth="1"/>
    <col min="8717" max="8717" width="7.375" style="5" customWidth="1"/>
    <col min="8718" max="8718" width="6.375" style="5" customWidth="1"/>
    <col min="8719" max="8720" width="5.125" style="5" customWidth="1"/>
    <col min="8721" max="8721" width="3.875" style="5" customWidth="1"/>
    <col min="8722" max="8722" width="3.375" style="5" customWidth="1"/>
    <col min="8723" max="8725" width="10" style="5" customWidth="1"/>
    <col min="8726" max="8961" width="11" style="5"/>
    <col min="8962" max="8962" width="4.5" style="5" customWidth="1"/>
    <col min="8963" max="8963" width="0" style="5" hidden="1" customWidth="1"/>
    <col min="8964" max="8964" width="0.75" style="5" customWidth="1"/>
    <col min="8965" max="8965" width="6.5" style="5" customWidth="1"/>
    <col min="8966" max="8966" width="18.625" style="5" customWidth="1"/>
    <col min="8967" max="8967" width="63.75" style="5" customWidth="1"/>
    <col min="8968" max="8968" width="10" style="5" customWidth="1"/>
    <col min="8969" max="8969" width="11.25" style="5" customWidth="1"/>
    <col min="8970" max="8970" width="4.25" style="5" customWidth="1"/>
    <col min="8971" max="8971" width="88.25" style="5" customWidth="1"/>
    <col min="8972" max="8972" width="15.375" style="5" customWidth="1"/>
    <col min="8973" max="8973" width="7.375" style="5" customWidth="1"/>
    <col min="8974" max="8974" width="6.375" style="5" customWidth="1"/>
    <col min="8975" max="8976" width="5.125" style="5" customWidth="1"/>
    <col min="8977" max="8977" width="3.875" style="5" customWidth="1"/>
    <col min="8978" max="8978" width="3.375" style="5" customWidth="1"/>
    <col min="8979" max="8981" width="10" style="5" customWidth="1"/>
    <col min="8982" max="9217" width="11" style="5"/>
    <col min="9218" max="9218" width="4.5" style="5" customWidth="1"/>
    <col min="9219" max="9219" width="0" style="5" hidden="1" customWidth="1"/>
    <col min="9220" max="9220" width="0.75" style="5" customWidth="1"/>
    <col min="9221" max="9221" width="6.5" style="5" customWidth="1"/>
    <col min="9222" max="9222" width="18.625" style="5" customWidth="1"/>
    <col min="9223" max="9223" width="63.75" style="5" customWidth="1"/>
    <col min="9224" max="9224" width="10" style="5" customWidth="1"/>
    <col min="9225" max="9225" width="11.25" style="5" customWidth="1"/>
    <col min="9226" max="9226" width="4.25" style="5" customWidth="1"/>
    <col min="9227" max="9227" width="88.25" style="5" customWidth="1"/>
    <col min="9228" max="9228" width="15.375" style="5" customWidth="1"/>
    <col min="9229" max="9229" width="7.375" style="5" customWidth="1"/>
    <col min="9230" max="9230" width="6.375" style="5" customWidth="1"/>
    <col min="9231" max="9232" width="5.125" style="5" customWidth="1"/>
    <col min="9233" max="9233" width="3.875" style="5" customWidth="1"/>
    <col min="9234" max="9234" width="3.375" style="5" customWidth="1"/>
    <col min="9235" max="9237" width="10" style="5" customWidth="1"/>
    <col min="9238" max="9473" width="11" style="5"/>
    <col min="9474" max="9474" width="4.5" style="5" customWidth="1"/>
    <col min="9475" max="9475" width="0" style="5" hidden="1" customWidth="1"/>
    <col min="9476" max="9476" width="0.75" style="5" customWidth="1"/>
    <col min="9477" max="9477" width="6.5" style="5" customWidth="1"/>
    <col min="9478" max="9478" width="18.625" style="5" customWidth="1"/>
    <col min="9479" max="9479" width="63.75" style="5" customWidth="1"/>
    <col min="9480" max="9480" width="10" style="5" customWidth="1"/>
    <col min="9481" max="9481" width="11.25" style="5" customWidth="1"/>
    <col min="9482" max="9482" width="4.25" style="5" customWidth="1"/>
    <col min="9483" max="9483" width="88.25" style="5" customWidth="1"/>
    <col min="9484" max="9484" width="15.375" style="5" customWidth="1"/>
    <col min="9485" max="9485" width="7.375" style="5" customWidth="1"/>
    <col min="9486" max="9486" width="6.375" style="5" customWidth="1"/>
    <col min="9487" max="9488" width="5.125" style="5" customWidth="1"/>
    <col min="9489" max="9489" width="3.875" style="5" customWidth="1"/>
    <col min="9490" max="9490" width="3.375" style="5" customWidth="1"/>
    <col min="9491" max="9493" width="10" style="5" customWidth="1"/>
    <col min="9494" max="9729" width="11" style="5"/>
    <col min="9730" max="9730" width="4.5" style="5" customWidth="1"/>
    <col min="9731" max="9731" width="0" style="5" hidden="1" customWidth="1"/>
    <col min="9732" max="9732" width="0.75" style="5" customWidth="1"/>
    <col min="9733" max="9733" width="6.5" style="5" customWidth="1"/>
    <col min="9734" max="9734" width="18.625" style="5" customWidth="1"/>
    <col min="9735" max="9735" width="63.75" style="5" customWidth="1"/>
    <col min="9736" max="9736" width="10" style="5" customWidth="1"/>
    <col min="9737" max="9737" width="11.25" style="5" customWidth="1"/>
    <col min="9738" max="9738" width="4.25" style="5" customWidth="1"/>
    <col min="9739" max="9739" width="88.25" style="5" customWidth="1"/>
    <col min="9740" max="9740" width="15.375" style="5" customWidth="1"/>
    <col min="9741" max="9741" width="7.375" style="5" customWidth="1"/>
    <col min="9742" max="9742" width="6.375" style="5" customWidth="1"/>
    <col min="9743" max="9744" width="5.125" style="5" customWidth="1"/>
    <col min="9745" max="9745" width="3.875" style="5" customWidth="1"/>
    <col min="9746" max="9746" width="3.375" style="5" customWidth="1"/>
    <col min="9747" max="9749" width="10" style="5" customWidth="1"/>
    <col min="9750" max="9985" width="11" style="5"/>
    <col min="9986" max="9986" width="4.5" style="5" customWidth="1"/>
    <col min="9987" max="9987" width="0" style="5" hidden="1" customWidth="1"/>
    <col min="9988" max="9988" width="0.75" style="5" customWidth="1"/>
    <col min="9989" max="9989" width="6.5" style="5" customWidth="1"/>
    <col min="9990" max="9990" width="18.625" style="5" customWidth="1"/>
    <col min="9991" max="9991" width="63.75" style="5" customWidth="1"/>
    <col min="9992" max="9992" width="10" style="5" customWidth="1"/>
    <col min="9993" max="9993" width="11.25" style="5" customWidth="1"/>
    <col min="9994" max="9994" width="4.25" style="5" customWidth="1"/>
    <col min="9995" max="9995" width="88.25" style="5" customWidth="1"/>
    <col min="9996" max="9996" width="15.375" style="5" customWidth="1"/>
    <col min="9997" max="9997" width="7.375" style="5" customWidth="1"/>
    <col min="9998" max="9998" width="6.375" style="5" customWidth="1"/>
    <col min="9999" max="10000" width="5.125" style="5" customWidth="1"/>
    <col min="10001" max="10001" width="3.875" style="5" customWidth="1"/>
    <col min="10002" max="10002" width="3.375" style="5" customWidth="1"/>
    <col min="10003" max="10005" width="10" style="5" customWidth="1"/>
    <col min="10006" max="10241" width="11" style="5"/>
    <col min="10242" max="10242" width="4.5" style="5" customWidth="1"/>
    <col min="10243" max="10243" width="0" style="5" hidden="1" customWidth="1"/>
    <col min="10244" max="10244" width="0.75" style="5" customWidth="1"/>
    <col min="10245" max="10245" width="6.5" style="5" customWidth="1"/>
    <col min="10246" max="10246" width="18.625" style="5" customWidth="1"/>
    <col min="10247" max="10247" width="63.75" style="5" customWidth="1"/>
    <col min="10248" max="10248" width="10" style="5" customWidth="1"/>
    <col min="10249" max="10249" width="11.25" style="5" customWidth="1"/>
    <col min="10250" max="10250" width="4.25" style="5" customWidth="1"/>
    <col min="10251" max="10251" width="88.25" style="5" customWidth="1"/>
    <col min="10252" max="10252" width="15.375" style="5" customWidth="1"/>
    <col min="10253" max="10253" width="7.375" style="5" customWidth="1"/>
    <col min="10254" max="10254" width="6.375" style="5" customWidth="1"/>
    <col min="10255" max="10256" width="5.125" style="5" customWidth="1"/>
    <col min="10257" max="10257" width="3.875" style="5" customWidth="1"/>
    <col min="10258" max="10258" width="3.375" style="5" customWidth="1"/>
    <col min="10259" max="10261" width="10" style="5" customWidth="1"/>
    <col min="10262" max="10497" width="11" style="5"/>
    <col min="10498" max="10498" width="4.5" style="5" customWidth="1"/>
    <col min="10499" max="10499" width="0" style="5" hidden="1" customWidth="1"/>
    <col min="10500" max="10500" width="0.75" style="5" customWidth="1"/>
    <col min="10501" max="10501" width="6.5" style="5" customWidth="1"/>
    <col min="10502" max="10502" width="18.625" style="5" customWidth="1"/>
    <col min="10503" max="10503" width="63.75" style="5" customWidth="1"/>
    <col min="10504" max="10504" width="10" style="5" customWidth="1"/>
    <col min="10505" max="10505" width="11.25" style="5" customWidth="1"/>
    <col min="10506" max="10506" width="4.25" style="5" customWidth="1"/>
    <col min="10507" max="10507" width="88.25" style="5" customWidth="1"/>
    <col min="10508" max="10508" width="15.375" style="5" customWidth="1"/>
    <col min="10509" max="10509" width="7.375" style="5" customWidth="1"/>
    <col min="10510" max="10510" width="6.375" style="5" customWidth="1"/>
    <col min="10511" max="10512" width="5.125" style="5" customWidth="1"/>
    <col min="10513" max="10513" width="3.875" style="5" customWidth="1"/>
    <col min="10514" max="10514" width="3.375" style="5" customWidth="1"/>
    <col min="10515" max="10517" width="10" style="5" customWidth="1"/>
    <col min="10518" max="10753" width="11" style="5"/>
    <col min="10754" max="10754" width="4.5" style="5" customWidth="1"/>
    <col min="10755" max="10755" width="0" style="5" hidden="1" customWidth="1"/>
    <col min="10756" max="10756" width="0.75" style="5" customWidth="1"/>
    <col min="10757" max="10757" width="6.5" style="5" customWidth="1"/>
    <col min="10758" max="10758" width="18.625" style="5" customWidth="1"/>
    <col min="10759" max="10759" width="63.75" style="5" customWidth="1"/>
    <col min="10760" max="10760" width="10" style="5" customWidth="1"/>
    <col min="10761" max="10761" width="11.25" style="5" customWidth="1"/>
    <col min="10762" max="10762" width="4.25" style="5" customWidth="1"/>
    <col min="10763" max="10763" width="88.25" style="5" customWidth="1"/>
    <col min="10764" max="10764" width="15.375" style="5" customWidth="1"/>
    <col min="10765" max="10765" width="7.375" style="5" customWidth="1"/>
    <col min="10766" max="10766" width="6.375" style="5" customWidth="1"/>
    <col min="10767" max="10768" width="5.125" style="5" customWidth="1"/>
    <col min="10769" max="10769" width="3.875" style="5" customWidth="1"/>
    <col min="10770" max="10770" width="3.375" style="5" customWidth="1"/>
    <col min="10771" max="10773" width="10" style="5" customWidth="1"/>
    <col min="10774" max="11009" width="11" style="5"/>
    <col min="11010" max="11010" width="4.5" style="5" customWidth="1"/>
    <col min="11011" max="11011" width="0" style="5" hidden="1" customWidth="1"/>
    <col min="11012" max="11012" width="0.75" style="5" customWidth="1"/>
    <col min="11013" max="11013" width="6.5" style="5" customWidth="1"/>
    <col min="11014" max="11014" width="18.625" style="5" customWidth="1"/>
    <col min="11015" max="11015" width="63.75" style="5" customWidth="1"/>
    <col min="11016" max="11016" width="10" style="5" customWidth="1"/>
    <col min="11017" max="11017" width="11.25" style="5" customWidth="1"/>
    <col min="11018" max="11018" width="4.25" style="5" customWidth="1"/>
    <col min="11019" max="11019" width="88.25" style="5" customWidth="1"/>
    <col min="11020" max="11020" width="15.375" style="5" customWidth="1"/>
    <col min="11021" max="11021" width="7.375" style="5" customWidth="1"/>
    <col min="11022" max="11022" width="6.375" style="5" customWidth="1"/>
    <col min="11023" max="11024" width="5.125" style="5" customWidth="1"/>
    <col min="11025" max="11025" width="3.875" style="5" customWidth="1"/>
    <col min="11026" max="11026" width="3.375" style="5" customWidth="1"/>
    <col min="11027" max="11029" width="10" style="5" customWidth="1"/>
    <col min="11030" max="11265" width="11" style="5"/>
    <col min="11266" max="11266" width="4.5" style="5" customWidth="1"/>
    <col min="11267" max="11267" width="0" style="5" hidden="1" customWidth="1"/>
    <col min="11268" max="11268" width="0.75" style="5" customWidth="1"/>
    <col min="11269" max="11269" width="6.5" style="5" customWidth="1"/>
    <col min="11270" max="11270" width="18.625" style="5" customWidth="1"/>
    <col min="11271" max="11271" width="63.75" style="5" customWidth="1"/>
    <col min="11272" max="11272" width="10" style="5" customWidth="1"/>
    <col min="11273" max="11273" width="11.25" style="5" customWidth="1"/>
    <col min="11274" max="11274" width="4.25" style="5" customWidth="1"/>
    <col min="11275" max="11275" width="88.25" style="5" customWidth="1"/>
    <col min="11276" max="11276" width="15.375" style="5" customWidth="1"/>
    <col min="11277" max="11277" width="7.375" style="5" customWidth="1"/>
    <col min="11278" max="11278" width="6.375" style="5" customWidth="1"/>
    <col min="11279" max="11280" width="5.125" style="5" customWidth="1"/>
    <col min="11281" max="11281" width="3.875" style="5" customWidth="1"/>
    <col min="11282" max="11282" width="3.375" style="5" customWidth="1"/>
    <col min="11283" max="11285" width="10" style="5" customWidth="1"/>
    <col min="11286" max="11521" width="11" style="5"/>
    <col min="11522" max="11522" width="4.5" style="5" customWidth="1"/>
    <col min="11523" max="11523" width="0" style="5" hidden="1" customWidth="1"/>
    <col min="11524" max="11524" width="0.75" style="5" customWidth="1"/>
    <col min="11525" max="11525" width="6.5" style="5" customWidth="1"/>
    <col min="11526" max="11526" width="18.625" style="5" customWidth="1"/>
    <col min="11527" max="11527" width="63.75" style="5" customWidth="1"/>
    <col min="11528" max="11528" width="10" style="5" customWidth="1"/>
    <col min="11529" max="11529" width="11.25" style="5" customWidth="1"/>
    <col min="11530" max="11530" width="4.25" style="5" customWidth="1"/>
    <col min="11531" max="11531" width="88.25" style="5" customWidth="1"/>
    <col min="11532" max="11532" width="15.375" style="5" customWidth="1"/>
    <col min="11533" max="11533" width="7.375" style="5" customWidth="1"/>
    <col min="11534" max="11534" width="6.375" style="5" customWidth="1"/>
    <col min="11535" max="11536" width="5.125" style="5" customWidth="1"/>
    <col min="11537" max="11537" width="3.875" style="5" customWidth="1"/>
    <col min="11538" max="11538" width="3.375" style="5" customWidth="1"/>
    <col min="11539" max="11541" width="10" style="5" customWidth="1"/>
    <col min="11542" max="11777" width="11" style="5"/>
    <col min="11778" max="11778" width="4.5" style="5" customWidth="1"/>
    <col min="11779" max="11779" width="0" style="5" hidden="1" customWidth="1"/>
    <col min="11780" max="11780" width="0.75" style="5" customWidth="1"/>
    <col min="11781" max="11781" width="6.5" style="5" customWidth="1"/>
    <col min="11782" max="11782" width="18.625" style="5" customWidth="1"/>
    <col min="11783" max="11783" width="63.75" style="5" customWidth="1"/>
    <col min="11784" max="11784" width="10" style="5" customWidth="1"/>
    <col min="11785" max="11785" width="11.25" style="5" customWidth="1"/>
    <col min="11786" max="11786" width="4.25" style="5" customWidth="1"/>
    <col min="11787" max="11787" width="88.25" style="5" customWidth="1"/>
    <col min="11788" max="11788" width="15.375" style="5" customWidth="1"/>
    <col min="11789" max="11789" width="7.375" style="5" customWidth="1"/>
    <col min="11790" max="11790" width="6.375" style="5" customWidth="1"/>
    <col min="11791" max="11792" width="5.125" style="5" customWidth="1"/>
    <col min="11793" max="11793" width="3.875" style="5" customWidth="1"/>
    <col min="11794" max="11794" width="3.375" style="5" customWidth="1"/>
    <col min="11795" max="11797" width="10" style="5" customWidth="1"/>
    <col min="11798" max="12033" width="11" style="5"/>
    <col min="12034" max="12034" width="4.5" style="5" customWidth="1"/>
    <col min="12035" max="12035" width="0" style="5" hidden="1" customWidth="1"/>
    <col min="12036" max="12036" width="0.75" style="5" customWidth="1"/>
    <col min="12037" max="12037" width="6.5" style="5" customWidth="1"/>
    <col min="12038" max="12038" width="18.625" style="5" customWidth="1"/>
    <col min="12039" max="12039" width="63.75" style="5" customWidth="1"/>
    <col min="12040" max="12040" width="10" style="5" customWidth="1"/>
    <col min="12041" max="12041" width="11.25" style="5" customWidth="1"/>
    <col min="12042" max="12042" width="4.25" style="5" customWidth="1"/>
    <col min="12043" max="12043" width="88.25" style="5" customWidth="1"/>
    <col min="12044" max="12044" width="15.375" style="5" customWidth="1"/>
    <col min="12045" max="12045" width="7.375" style="5" customWidth="1"/>
    <col min="12046" max="12046" width="6.375" style="5" customWidth="1"/>
    <col min="12047" max="12048" width="5.125" style="5" customWidth="1"/>
    <col min="12049" max="12049" width="3.875" style="5" customWidth="1"/>
    <col min="12050" max="12050" width="3.375" style="5" customWidth="1"/>
    <col min="12051" max="12053" width="10" style="5" customWidth="1"/>
    <col min="12054" max="12289" width="11" style="5"/>
    <col min="12290" max="12290" width="4.5" style="5" customWidth="1"/>
    <col min="12291" max="12291" width="0" style="5" hidden="1" customWidth="1"/>
    <col min="12292" max="12292" width="0.75" style="5" customWidth="1"/>
    <col min="12293" max="12293" width="6.5" style="5" customWidth="1"/>
    <col min="12294" max="12294" width="18.625" style="5" customWidth="1"/>
    <col min="12295" max="12295" width="63.75" style="5" customWidth="1"/>
    <col min="12296" max="12296" width="10" style="5" customWidth="1"/>
    <col min="12297" max="12297" width="11.25" style="5" customWidth="1"/>
    <col min="12298" max="12298" width="4.25" style="5" customWidth="1"/>
    <col min="12299" max="12299" width="88.25" style="5" customWidth="1"/>
    <col min="12300" max="12300" width="15.375" style="5" customWidth="1"/>
    <col min="12301" max="12301" width="7.375" style="5" customWidth="1"/>
    <col min="12302" max="12302" width="6.375" style="5" customWidth="1"/>
    <col min="12303" max="12304" width="5.125" style="5" customWidth="1"/>
    <col min="12305" max="12305" width="3.875" style="5" customWidth="1"/>
    <col min="12306" max="12306" width="3.375" style="5" customWidth="1"/>
    <col min="12307" max="12309" width="10" style="5" customWidth="1"/>
    <col min="12310" max="12545" width="11" style="5"/>
    <col min="12546" max="12546" width="4.5" style="5" customWidth="1"/>
    <col min="12547" max="12547" width="0" style="5" hidden="1" customWidth="1"/>
    <col min="12548" max="12548" width="0.75" style="5" customWidth="1"/>
    <col min="12549" max="12549" width="6.5" style="5" customWidth="1"/>
    <col min="12550" max="12550" width="18.625" style="5" customWidth="1"/>
    <col min="12551" max="12551" width="63.75" style="5" customWidth="1"/>
    <col min="12552" max="12552" width="10" style="5" customWidth="1"/>
    <col min="12553" max="12553" width="11.25" style="5" customWidth="1"/>
    <col min="12554" max="12554" width="4.25" style="5" customWidth="1"/>
    <col min="12555" max="12555" width="88.25" style="5" customWidth="1"/>
    <col min="12556" max="12556" width="15.375" style="5" customWidth="1"/>
    <col min="12557" max="12557" width="7.375" style="5" customWidth="1"/>
    <col min="12558" max="12558" width="6.375" style="5" customWidth="1"/>
    <col min="12559" max="12560" width="5.125" style="5" customWidth="1"/>
    <col min="12561" max="12561" width="3.875" style="5" customWidth="1"/>
    <col min="12562" max="12562" width="3.375" style="5" customWidth="1"/>
    <col min="12563" max="12565" width="10" style="5" customWidth="1"/>
    <col min="12566" max="12801" width="11" style="5"/>
    <col min="12802" max="12802" width="4.5" style="5" customWidth="1"/>
    <col min="12803" max="12803" width="0" style="5" hidden="1" customWidth="1"/>
    <col min="12804" max="12804" width="0.75" style="5" customWidth="1"/>
    <col min="12805" max="12805" width="6.5" style="5" customWidth="1"/>
    <col min="12806" max="12806" width="18.625" style="5" customWidth="1"/>
    <col min="12807" max="12807" width="63.75" style="5" customWidth="1"/>
    <col min="12808" max="12808" width="10" style="5" customWidth="1"/>
    <col min="12809" max="12809" width="11.25" style="5" customWidth="1"/>
    <col min="12810" max="12810" width="4.25" style="5" customWidth="1"/>
    <col min="12811" max="12811" width="88.25" style="5" customWidth="1"/>
    <col min="12812" max="12812" width="15.375" style="5" customWidth="1"/>
    <col min="12813" max="12813" width="7.375" style="5" customWidth="1"/>
    <col min="12814" max="12814" width="6.375" style="5" customWidth="1"/>
    <col min="12815" max="12816" width="5.125" style="5" customWidth="1"/>
    <col min="12817" max="12817" width="3.875" style="5" customWidth="1"/>
    <col min="12818" max="12818" width="3.375" style="5" customWidth="1"/>
    <col min="12819" max="12821" width="10" style="5" customWidth="1"/>
    <col min="12822" max="13057" width="11" style="5"/>
    <col min="13058" max="13058" width="4.5" style="5" customWidth="1"/>
    <col min="13059" max="13059" width="0" style="5" hidden="1" customWidth="1"/>
    <col min="13060" max="13060" width="0.75" style="5" customWidth="1"/>
    <col min="13061" max="13061" width="6.5" style="5" customWidth="1"/>
    <col min="13062" max="13062" width="18.625" style="5" customWidth="1"/>
    <col min="13063" max="13063" width="63.75" style="5" customWidth="1"/>
    <col min="13064" max="13064" width="10" style="5" customWidth="1"/>
    <col min="13065" max="13065" width="11.25" style="5" customWidth="1"/>
    <col min="13066" max="13066" width="4.25" style="5" customWidth="1"/>
    <col min="13067" max="13067" width="88.25" style="5" customWidth="1"/>
    <col min="13068" max="13068" width="15.375" style="5" customWidth="1"/>
    <col min="13069" max="13069" width="7.375" style="5" customWidth="1"/>
    <col min="13070" max="13070" width="6.375" style="5" customWidth="1"/>
    <col min="13071" max="13072" width="5.125" style="5" customWidth="1"/>
    <col min="13073" max="13073" width="3.875" style="5" customWidth="1"/>
    <col min="13074" max="13074" width="3.375" style="5" customWidth="1"/>
    <col min="13075" max="13077" width="10" style="5" customWidth="1"/>
    <col min="13078" max="13313" width="11" style="5"/>
    <col min="13314" max="13314" width="4.5" style="5" customWidth="1"/>
    <col min="13315" max="13315" width="0" style="5" hidden="1" customWidth="1"/>
    <col min="13316" max="13316" width="0.75" style="5" customWidth="1"/>
    <col min="13317" max="13317" width="6.5" style="5" customWidth="1"/>
    <col min="13318" max="13318" width="18.625" style="5" customWidth="1"/>
    <col min="13319" max="13319" width="63.75" style="5" customWidth="1"/>
    <col min="13320" max="13320" width="10" style="5" customWidth="1"/>
    <col min="13321" max="13321" width="11.25" style="5" customWidth="1"/>
    <col min="13322" max="13322" width="4.25" style="5" customWidth="1"/>
    <col min="13323" max="13323" width="88.25" style="5" customWidth="1"/>
    <col min="13324" max="13324" width="15.375" style="5" customWidth="1"/>
    <col min="13325" max="13325" width="7.375" style="5" customWidth="1"/>
    <col min="13326" max="13326" width="6.375" style="5" customWidth="1"/>
    <col min="13327" max="13328" width="5.125" style="5" customWidth="1"/>
    <col min="13329" max="13329" width="3.875" style="5" customWidth="1"/>
    <col min="13330" max="13330" width="3.375" style="5" customWidth="1"/>
    <col min="13331" max="13333" width="10" style="5" customWidth="1"/>
    <col min="13334" max="13569" width="11" style="5"/>
    <col min="13570" max="13570" width="4.5" style="5" customWidth="1"/>
    <col min="13571" max="13571" width="0" style="5" hidden="1" customWidth="1"/>
    <col min="13572" max="13572" width="0.75" style="5" customWidth="1"/>
    <col min="13573" max="13573" width="6.5" style="5" customWidth="1"/>
    <col min="13574" max="13574" width="18.625" style="5" customWidth="1"/>
    <col min="13575" max="13575" width="63.75" style="5" customWidth="1"/>
    <col min="13576" max="13576" width="10" style="5" customWidth="1"/>
    <col min="13577" max="13577" width="11.25" style="5" customWidth="1"/>
    <col min="13578" max="13578" width="4.25" style="5" customWidth="1"/>
    <col min="13579" max="13579" width="88.25" style="5" customWidth="1"/>
    <col min="13580" max="13580" width="15.375" style="5" customWidth="1"/>
    <col min="13581" max="13581" width="7.375" style="5" customWidth="1"/>
    <col min="13582" max="13582" width="6.375" style="5" customWidth="1"/>
    <col min="13583" max="13584" width="5.125" style="5" customWidth="1"/>
    <col min="13585" max="13585" width="3.875" style="5" customWidth="1"/>
    <col min="13586" max="13586" width="3.375" style="5" customWidth="1"/>
    <col min="13587" max="13589" width="10" style="5" customWidth="1"/>
    <col min="13590" max="13825" width="11" style="5"/>
    <col min="13826" max="13826" width="4.5" style="5" customWidth="1"/>
    <col min="13827" max="13827" width="0" style="5" hidden="1" customWidth="1"/>
    <col min="13828" max="13828" width="0.75" style="5" customWidth="1"/>
    <col min="13829" max="13829" width="6.5" style="5" customWidth="1"/>
    <col min="13830" max="13830" width="18.625" style="5" customWidth="1"/>
    <col min="13831" max="13831" width="63.75" style="5" customWidth="1"/>
    <col min="13832" max="13832" width="10" style="5" customWidth="1"/>
    <col min="13833" max="13833" width="11.25" style="5" customWidth="1"/>
    <col min="13834" max="13834" width="4.25" style="5" customWidth="1"/>
    <col min="13835" max="13835" width="88.25" style="5" customWidth="1"/>
    <col min="13836" max="13836" width="15.375" style="5" customWidth="1"/>
    <col min="13837" max="13837" width="7.375" style="5" customWidth="1"/>
    <col min="13838" max="13838" width="6.375" style="5" customWidth="1"/>
    <col min="13839" max="13840" width="5.125" style="5" customWidth="1"/>
    <col min="13841" max="13841" width="3.875" style="5" customWidth="1"/>
    <col min="13842" max="13842" width="3.375" style="5" customWidth="1"/>
    <col min="13843" max="13845" width="10" style="5" customWidth="1"/>
    <col min="13846" max="14081" width="11" style="5"/>
    <col min="14082" max="14082" width="4.5" style="5" customWidth="1"/>
    <col min="14083" max="14083" width="0" style="5" hidden="1" customWidth="1"/>
    <col min="14084" max="14084" width="0.75" style="5" customWidth="1"/>
    <col min="14085" max="14085" width="6.5" style="5" customWidth="1"/>
    <col min="14086" max="14086" width="18.625" style="5" customWidth="1"/>
    <col min="14087" max="14087" width="63.75" style="5" customWidth="1"/>
    <col min="14088" max="14088" width="10" style="5" customWidth="1"/>
    <col min="14089" max="14089" width="11.25" style="5" customWidth="1"/>
    <col min="14090" max="14090" width="4.25" style="5" customWidth="1"/>
    <col min="14091" max="14091" width="88.25" style="5" customWidth="1"/>
    <col min="14092" max="14092" width="15.375" style="5" customWidth="1"/>
    <col min="14093" max="14093" width="7.375" style="5" customWidth="1"/>
    <col min="14094" max="14094" width="6.375" style="5" customWidth="1"/>
    <col min="14095" max="14096" width="5.125" style="5" customWidth="1"/>
    <col min="14097" max="14097" width="3.875" style="5" customWidth="1"/>
    <col min="14098" max="14098" width="3.375" style="5" customWidth="1"/>
    <col min="14099" max="14101" width="10" style="5" customWidth="1"/>
    <col min="14102" max="14337" width="11" style="5"/>
    <col min="14338" max="14338" width="4.5" style="5" customWidth="1"/>
    <col min="14339" max="14339" width="0" style="5" hidden="1" customWidth="1"/>
    <col min="14340" max="14340" width="0.75" style="5" customWidth="1"/>
    <col min="14341" max="14341" width="6.5" style="5" customWidth="1"/>
    <col min="14342" max="14342" width="18.625" style="5" customWidth="1"/>
    <col min="14343" max="14343" width="63.75" style="5" customWidth="1"/>
    <col min="14344" max="14344" width="10" style="5" customWidth="1"/>
    <col min="14345" max="14345" width="11.25" style="5" customWidth="1"/>
    <col min="14346" max="14346" width="4.25" style="5" customWidth="1"/>
    <col min="14347" max="14347" width="88.25" style="5" customWidth="1"/>
    <col min="14348" max="14348" width="15.375" style="5" customWidth="1"/>
    <col min="14349" max="14349" width="7.375" style="5" customWidth="1"/>
    <col min="14350" max="14350" width="6.375" style="5" customWidth="1"/>
    <col min="14351" max="14352" width="5.125" style="5" customWidth="1"/>
    <col min="14353" max="14353" width="3.875" style="5" customWidth="1"/>
    <col min="14354" max="14354" width="3.375" style="5" customWidth="1"/>
    <col min="14355" max="14357" width="10" style="5" customWidth="1"/>
    <col min="14358" max="14593" width="11" style="5"/>
    <col min="14594" max="14594" width="4.5" style="5" customWidth="1"/>
    <col min="14595" max="14595" width="0" style="5" hidden="1" customWidth="1"/>
    <col min="14596" max="14596" width="0.75" style="5" customWidth="1"/>
    <col min="14597" max="14597" width="6.5" style="5" customWidth="1"/>
    <col min="14598" max="14598" width="18.625" style="5" customWidth="1"/>
    <col min="14599" max="14599" width="63.75" style="5" customWidth="1"/>
    <col min="14600" max="14600" width="10" style="5" customWidth="1"/>
    <col min="14601" max="14601" width="11.25" style="5" customWidth="1"/>
    <col min="14602" max="14602" width="4.25" style="5" customWidth="1"/>
    <col min="14603" max="14603" width="88.25" style="5" customWidth="1"/>
    <col min="14604" max="14604" width="15.375" style="5" customWidth="1"/>
    <col min="14605" max="14605" width="7.375" style="5" customWidth="1"/>
    <col min="14606" max="14606" width="6.375" style="5" customWidth="1"/>
    <col min="14607" max="14608" width="5.125" style="5" customWidth="1"/>
    <col min="14609" max="14609" width="3.875" style="5" customWidth="1"/>
    <col min="14610" max="14610" width="3.375" style="5" customWidth="1"/>
    <col min="14611" max="14613" width="10" style="5" customWidth="1"/>
    <col min="14614" max="14849" width="11" style="5"/>
    <col min="14850" max="14850" width="4.5" style="5" customWidth="1"/>
    <col min="14851" max="14851" width="0" style="5" hidden="1" customWidth="1"/>
    <col min="14852" max="14852" width="0.75" style="5" customWidth="1"/>
    <col min="14853" max="14853" width="6.5" style="5" customWidth="1"/>
    <col min="14854" max="14854" width="18.625" style="5" customWidth="1"/>
    <col min="14855" max="14855" width="63.75" style="5" customWidth="1"/>
    <col min="14856" max="14856" width="10" style="5" customWidth="1"/>
    <col min="14857" max="14857" width="11.25" style="5" customWidth="1"/>
    <col min="14858" max="14858" width="4.25" style="5" customWidth="1"/>
    <col min="14859" max="14859" width="88.25" style="5" customWidth="1"/>
    <col min="14860" max="14860" width="15.375" style="5" customWidth="1"/>
    <col min="14861" max="14861" width="7.375" style="5" customWidth="1"/>
    <col min="14862" max="14862" width="6.375" style="5" customWidth="1"/>
    <col min="14863" max="14864" width="5.125" style="5" customWidth="1"/>
    <col min="14865" max="14865" width="3.875" style="5" customWidth="1"/>
    <col min="14866" max="14866" width="3.375" style="5" customWidth="1"/>
    <col min="14867" max="14869" width="10" style="5" customWidth="1"/>
    <col min="14870" max="15105" width="11" style="5"/>
    <col min="15106" max="15106" width="4.5" style="5" customWidth="1"/>
    <col min="15107" max="15107" width="0" style="5" hidden="1" customWidth="1"/>
    <col min="15108" max="15108" width="0.75" style="5" customWidth="1"/>
    <col min="15109" max="15109" width="6.5" style="5" customWidth="1"/>
    <col min="15110" max="15110" width="18.625" style="5" customWidth="1"/>
    <col min="15111" max="15111" width="63.75" style="5" customWidth="1"/>
    <col min="15112" max="15112" width="10" style="5" customWidth="1"/>
    <col min="15113" max="15113" width="11.25" style="5" customWidth="1"/>
    <col min="15114" max="15114" width="4.25" style="5" customWidth="1"/>
    <col min="15115" max="15115" width="88.25" style="5" customWidth="1"/>
    <col min="15116" max="15116" width="15.375" style="5" customWidth="1"/>
    <col min="15117" max="15117" width="7.375" style="5" customWidth="1"/>
    <col min="15118" max="15118" width="6.375" style="5" customWidth="1"/>
    <col min="15119" max="15120" width="5.125" style="5" customWidth="1"/>
    <col min="15121" max="15121" width="3.875" style="5" customWidth="1"/>
    <col min="15122" max="15122" width="3.375" style="5" customWidth="1"/>
    <col min="15123" max="15125" width="10" style="5" customWidth="1"/>
    <col min="15126" max="15361" width="11" style="5"/>
    <col min="15362" max="15362" width="4.5" style="5" customWidth="1"/>
    <col min="15363" max="15363" width="0" style="5" hidden="1" customWidth="1"/>
    <col min="15364" max="15364" width="0.75" style="5" customWidth="1"/>
    <col min="15365" max="15365" width="6.5" style="5" customWidth="1"/>
    <col min="15366" max="15366" width="18.625" style="5" customWidth="1"/>
    <col min="15367" max="15367" width="63.75" style="5" customWidth="1"/>
    <col min="15368" max="15368" width="10" style="5" customWidth="1"/>
    <col min="15369" max="15369" width="11.25" style="5" customWidth="1"/>
    <col min="15370" max="15370" width="4.25" style="5" customWidth="1"/>
    <col min="15371" max="15371" width="88.25" style="5" customWidth="1"/>
    <col min="15372" max="15372" width="15.375" style="5" customWidth="1"/>
    <col min="15373" max="15373" width="7.375" style="5" customWidth="1"/>
    <col min="15374" max="15374" width="6.375" style="5" customWidth="1"/>
    <col min="15375" max="15376" width="5.125" style="5" customWidth="1"/>
    <col min="15377" max="15377" width="3.875" style="5" customWidth="1"/>
    <col min="15378" max="15378" width="3.375" style="5" customWidth="1"/>
    <col min="15379" max="15381" width="10" style="5" customWidth="1"/>
    <col min="15382" max="15617" width="11" style="5"/>
    <col min="15618" max="15618" width="4.5" style="5" customWidth="1"/>
    <col min="15619" max="15619" width="0" style="5" hidden="1" customWidth="1"/>
    <col min="15620" max="15620" width="0.75" style="5" customWidth="1"/>
    <col min="15621" max="15621" width="6.5" style="5" customWidth="1"/>
    <col min="15622" max="15622" width="18.625" style="5" customWidth="1"/>
    <col min="15623" max="15623" width="63.75" style="5" customWidth="1"/>
    <col min="15624" max="15624" width="10" style="5" customWidth="1"/>
    <col min="15625" max="15625" width="11.25" style="5" customWidth="1"/>
    <col min="15626" max="15626" width="4.25" style="5" customWidth="1"/>
    <col min="15627" max="15627" width="88.25" style="5" customWidth="1"/>
    <col min="15628" max="15628" width="15.375" style="5" customWidth="1"/>
    <col min="15629" max="15629" width="7.375" style="5" customWidth="1"/>
    <col min="15630" max="15630" width="6.375" style="5" customWidth="1"/>
    <col min="15631" max="15632" width="5.125" style="5" customWidth="1"/>
    <col min="15633" max="15633" width="3.875" style="5" customWidth="1"/>
    <col min="15634" max="15634" width="3.375" style="5" customWidth="1"/>
    <col min="15635" max="15637" width="10" style="5" customWidth="1"/>
    <col min="15638" max="15873" width="11" style="5"/>
    <col min="15874" max="15874" width="4.5" style="5" customWidth="1"/>
    <col min="15875" max="15875" width="0" style="5" hidden="1" customWidth="1"/>
    <col min="15876" max="15876" width="0.75" style="5" customWidth="1"/>
    <col min="15877" max="15877" width="6.5" style="5" customWidth="1"/>
    <col min="15878" max="15878" width="18.625" style="5" customWidth="1"/>
    <col min="15879" max="15879" width="63.75" style="5" customWidth="1"/>
    <col min="15880" max="15880" width="10" style="5" customWidth="1"/>
    <col min="15881" max="15881" width="11.25" style="5" customWidth="1"/>
    <col min="15882" max="15882" width="4.25" style="5" customWidth="1"/>
    <col min="15883" max="15883" width="88.25" style="5" customWidth="1"/>
    <col min="15884" max="15884" width="15.375" style="5" customWidth="1"/>
    <col min="15885" max="15885" width="7.375" style="5" customWidth="1"/>
    <col min="15886" max="15886" width="6.375" style="5" customWidth="1"/>
    <col min="15887" max="15888" width="5.125" style="5" customWidth="1"/>
    <col min="15889" max="15889" width="3.875" style="5" customWidth="1"/>
    <col min="15890" max="15890" width="3.375" style="5" customWidth="1"/>
    <col min="15891" max="15893" width="10" style="5" customWidth="1"/>
    <col min="15894" max="16129" width="11" style="5"/>
    <col min="16130" max="16130" width="4.5" style="5" customWidth="1"/>
    <col min="16131" max="16131" width="0" style="5" hidden="1" customWidth="1"/>
    <col min="16132" max="16132" width="0.75" style="5" customWidth="1"/>
    <col min="16133" max="16133" width="6.5" style="5" customWidth="1"/>
    <col min="16134" max="16134" width="18.625" style="5" customWidth="1"/>
    <col min="16135" max="16135" width="63.75" style="5" customWidth="1"/>
    <col min="16136" max="16136" width="10" style="5" customWidth="1"/>
    <col min="16137" max="16137" width="11.25" style="5" customWidth="1"/>
    <col min="16138" max="16138" width="4.25" style="5" customWidth="1"/>
    <col min="16139" max="16139" width="88.25" style="5" customWidth="1"/>
    <col min="16140" max="16140" width="15.375" style="5" customWidth="1"/>
    <col min="16141" max="16141" width="7.375" style="5" customWidth="1"/>
    <col min="16142" max="16142" width="6.375" style="5" customWidth="1"/>
    <col min="16143" max="16144" width="5.125" style="5" customWidth="1"/>
    <col min="16145" max="16145" width="3.875" style="5" customWidth="1"/>
    <col min="16146" max="16146" width="3.375" style="5" customWidth="1"/>
    <col min="16147" max="16149" width="10" style="5" customWidth="1"/>
    <col min="16150" max="16384" width="11" style="5"/>
  </cols>
  <sheetData>
    <row r="1" spans="1:19" x14ac:dyDescent="0.2">
      <c r="L1" s="207" t="s">
        <v>171</v>
      </c>
      <c r="M1" s="208"/>
      <c r="N1" s="208"/>
      <c r="O1" s="208"/>
      <c r="P1" s="208"/>
      <c r="Q1" s="208"/>
      <c r="R1" s="208"/>
      <c r="S1" s="208"/>
    </row>
    <row r="2" spans="1:19" x14ac:dyDescent="0.2">
      <c r="L2" s="208"/>
      <c r="M2" s="208"/>
      <c r="N2" s="208"/>
      <c r="O2" s="208"/>
      <c r="P2" s="208"/>
      <c r="Q2" s="208"/>
      <c r="R2" s="208"/>
      <c r="S2" s="208"/>
    </row>
    <row r="3" spans="1:19" x14ac:dyDescent="0.2">
      <c r="L3" s="208"/>
      <c r="M3" s="208"/>
      <c r="N3" s="208"/>
      <c r="O3" s="208"/>
      <c r="P3" s="208"/>
      <c r="Q3" s="208"/>
      <c r="R3" s="208"/>
      <c r="S3" s="208"/>
    </row>
    <row r="4" spans="1:19" x14ac:dyDescent="0.2">
      <c r="L4" s="208"/>
      <c r="M4" s="208"/>
      <c r="N4" s="208"/>
      <c r="O4" s="208"/>
      <c r="P4" s="208"/>
      <c r="Q4" s="208"/>
      <c r="R4" s="208"/>
      <c r="S4" s="208"/>
    </row>
    <row r="5" spans="1:19" x14ac:dyDescent="0.2">
      <c r="L5" s="208"/>
      <c r="M5" s="208"/>
      <c r="N5" s="208"/>
      <c r="O5" s="208"/>
      <c r="P5" s="208"/>
      <c r="Q5" s="208"/>
      <c r="R5" s="208"/>
      <c r="S5" s="208"/>
    </row>
    <row r="6" spans="1:19" x14ac:dyDescent="0.2">
      <c r="L6" s="208"/>
      <c r="M6" s="208"/>
      <c r="N6" s="208"/>
      <c r="O6" s="208"/>
      <c r="P6" s="208"/>
      <c r="Q6" s="208"/>
      <c r="R6" s="208"/>
      <c r="S6" s="208"/>
    </row>
    <row r="7" spans="1:19" x14ac:dyDescent="0.2">
      <c r="L7" s="208"/>
      <c r="M7" s="208"/>
      <c r="N7" s="208"/>
      <c r="O7" s="208"/>
      <c r="P7" s="208"/>
      <c r="Q7" s="208"/>
      <c r="R7" s="208"/>
      <c r="S7" s="208"/>
    </row>
    <row r="8" spans="1:19" x14ac:dyDescent="0.2">
      <c r="L8" s="208"/>
      <c r="M8" s="208"/>
      <c r="N8" s="208"/>
      <c r="O8" s="208"/>
      <c r="P8" s="208"/>
      <c r="Q8" s="208"/>
      <c r="R8" s="208"/>
      <c r="S8" s="208"/>
    </row>
    <row r="9" spans="1:19" x14ac:dyDescent="0.2">
      <c r="L9" s="208"/>
      <c r="M9" s="208"/>
      <c r="N9" s="208"/>
      <c r="O9" s="208"/>
      <c r="P9" s="208"/>
      <c r="Q9" s="208"/>
      <c r="R9" s="208"/>
      <c r="S9" s="208"/>
    </row>
    <row r="10" spans="1:19" x14ac:dyDescent="0.2">
      <c r="L10" s="208"/>
      <c r="M10" s="208"/>
      <c r="N10" s="208"/>
      <c r="O10" s="208"/>
      <c r="P10" s="208"/>
      <c r="Q10" s="208"/>
      <c r="R10" s="208"/>
      <c r="S10" s="208"/>
    </row>
    <row r="11" spans="1:19" x14ac:dyDescent="0.2">
      <c r="L11" s="208"/>
      <c r="M11" s="208"/>
      <c r="N11" s="208"/>
      <c r="O11" s="208"/>
      <c r="P11" s="208"/>
      <c r="Q11" s="208"/>
      <c r="R11" s="208"/>
      <c r="S11" s="208"/>
    </row>
    <row r="12" spans="1:19" ht="15" x14ac:dyDescent="0.2">
      <c r="A12" s="628" t="s">
        <v>0</v>
      </c>
      <c r="B12" s="628"/>
      <c r="C12" s="628"/>
      <c r="D12" s="628"/>
      <c r="E12" s="628"/>
      <c r="F12" s="628"/>
      <c r="G12" s="628"/>
      <c r="H12" s="628"/>
      <c r="I12" s="628"/>
      <c r="J12" s="316"/>
      <c r="K12" s="316"/>
      <c r="L12" s="209"/>
      <c r="M12" s="208"/>
      <c r="N12" s="208"/>
      <c r="O12" s="208"/>
      <c r="P12" s="208"/>
      <c r="Q12" s="208"/>
      <c r="R12" s="208"/>
      <c r="S12" s="208"/>
    </row>
    <row r="13" spans="1:19" s="211" customFormat="1" ht="33" customHeight="1" x14ac:dyDescent="0.25">
      <c r="A13" s="629" t="s">
        <v>350</v>
      </c>
      <c r="B13" s="629"/>
      <c r="C13" s="629"/>
      <c r="D13" s="629"/>
      <c r="E13" s="629"/>
      <c r="F13" s="629"/>
      <c r="G13" s="629"/>
      <c r="H13" s="629"/>
      <c r="I13" s="629"/>
      <c r="J13" s="317"/>
      <c r="K13" s="317"/>
      <c r="L13" s="210"/>
      <c r="M13" s="208"/>
      <c r="N13" s="208"/>
      <c r="O13" s="208"/>
      <c r="P13" s="210"/>
      <c r="Q13" s="210"/>
      <c r="R13" s="210"/>
      <c r="S13" s="210"/>
    </row>
    <row r="14" spans="1:19" ht="12.75" customHeight="1" x14ac:dyDescent="0.2">
      <c r="A14" s="8"/>
      <c r="B14" s="8"/>
      <c r="C14" s="8"/>
      <c r="E14" s="8"/>
      <c r="L14" s="208"/>
      <c r="M14" s="208"/>
      <c r="N14" s="208"/>
      <c r="O14" s="208"/>
      <c r="P14" s="208"/>
      <c r="Q14" s="208"/>
      <c r="R14" s="208"/>
      <c r="S14" s="208"/>
    </row>
    <row r="15" spans="1:19" ht="78.75" customHeight="1" x14ac:dyDescent="0.2">
      <c r="A15" s="630" t="s">
        <v>1</v>
      </c>
      <c r="B15" s="336" t="s">
        <v>351</v>
      </c>
      <c r="C15" s="337"/>
      <c r="D15" s="633" t="s">
        <v>352</v>
      </c>
      <c r="E15" s="633"/>
      <c r="F15" s="633"/>
      <c r="G15" s="633"/>
      <c r="H15" s="633"/>
      <c r="I15" s="634"/>
      <c r="J15" s="9"/>
      <c r="K15" s="9"/>
      <c r="L15" s="335"/>
      <c r="M15" s="208"/>
      <c r="N15" s="208"/>
      <c r="O15" s="208"/>
      <c r="P15" s="208"/>
      <c r="Q15" s="208"/>
      <c r="R15" s="208"/>
      <c r="S15" s="208"/>
    </row>
    <row r="16" spans="1:19" ht="19.5" hidden="1" customHeight="1" x14ac:dyDescent="0.2">
      <c r="A16" s="631"/>
      <c r="B16" s="338"/>
      <c r="C16" s="338"/>
      <c r="D16" s="338"/>
      <c r="E16" s="338"/>
      <c r="F16" s="338"/>
      <c r="G16" s="338"/>
      <c r="H16" s="338"/>
      <c r="I16" s="339"/>
      <c r="J16" s="9"/>
      <c r="K16" s="9"/>
      <c r="L16" s="335"/>
      <c r="M16" s="208"/>
      <c r="N16" s="208"/>
      <c r="O16" s="208"/>
      <c r="P16" s="208"/>
      <c r="Q16" s="208"/>
      <c r="R16" s="208"/>
      <c r="S16" s="208"/>
    </row>
    <row r="17" spans="1:25" ht="54.75" customHeight="1" x14ac:dyDescent="0.2">
      <c r="A17" s="631"/>
      <c r="B17" s="338"/>
      <c r="C17" s="338"/>
      <c r="D17" s="338"/>
      <c r="E17" s="635" t="s">
        <v>353</v>
      </c>
      <c r="F17" s="635"/>
      <c r="G17" s="635"/>
      <c r="H17" s="635"/>
      <c r="I17" s="636"/>
      <c r="J17" s="9"/>
      <c r="K17" s="9"/>
      <c r="L17" s="335"/>
      <c r="M17" s="208"/>
      <c r="N17" s="208"/>
      <c r="O17" s="208"/>
      <c r="P17" s="208"/>
      <c r="Q17" s="208"/>
      <c r="R17" s="208"/>
      <c r="S17" s="208"/>
    </row>
    <row r="18" spans="1:25" ht="56.25" customHeight="1" x14ac:dyDescent="0.2">
      <c r="A18" s="632"/>
      <c r="B18" s="340"/>
      <c r="C18" s="340"/>
      <c r="D18" s="637" t="s">
        <v>354</v>
      </c>
      <c r="E18" s="637"/>
      <c r="F18" s="637"/>
      <c r="G18" s="637"/>
      <c r="H18" s="637"/>
      <c r="I18" s="638"/>
      <c r="J18" s="10"/>
      <c r="K18" s="10"/>
      <c r="L18" s="212"/>
      <c r="M18" s="208"/>
      <c r="N18" s="208"/>
      <c r="O18" s="208"/>
      <c r="P18" s="208"/>
      <c r="Q18" s="208"/>
      <c r="R18" s="208"/>
      <c r="S18" s="208"/>
    </row>
    <row r="19" spans="1:25" ht="13.5" hidden="1" customHeight="1" x14ac:dyDescent="0.2">
      <c r="A19" s="8"/>
      <c r="B19" s="8"/>
      <c r="C19" s="8"/>
      <c r="E19" s="8"/>
      <c r="J19" s="11"/>
      <c r="K19" s="11"/>
      <c r="L19" s="208"/>
      <c r="M19" s="208"/>
      <c r="N19" s="208"/>
      <c r="O19" s="208"/>
      <c r="P19" s="208"/>
      <c r="Q19" s="208"/>
      <c r="R19" s="208"/>
      <c r="S19" s="208"/>
    </row>
    <row r="20" spans="1:25" ht="27.75" customHeight="1" x14ac:dyDescent="0.2">
      <c r="A20" s="115"/>
      <c r="B20" s="10"/>
      <c r="C20" s="10"/>
      <c r="D20" s="115"/>
      <c r="E20" s="115"/>
      <c r="F20" s="18"/>
      <c r="G20" s="18"/>
      <c r="H20" s="18"/>
      <c r="I20" s="352" t="s">
        <v>173</v>
      </c>
      <c r="J20" s="12"/>
      <c r="K20" s="12"/>
      <c r="L20" s="213"/>
      <c r="M20" s="208"/>
      <c r="N20" s="208"/>
      <c r="O20" s="208"/>
      <c r="P20" s="208"/>
      <c r="Q20" s="208"/>
      <c r="R20" s="208"/>
      <c r="S20" s="208"/>
    </row>
    <row r="21" spans="1:25" ht="15.75" customHeight="1" x14ac:dyDescent="0.2">
      <c r="A21" s="10" t="s">
        <v>172</v>
      </c>
      <c r="B21" s="341"/>
      <c r="C21" s="341"/>
      <c r="D21" s="341"/>
      <c r="E21" s="341"/>
      <c r="F21" s="355" t="s">
        <v>377</v>
      </c>
      <c r="G21" s="341"/>
      <c r="H21" s="341"/>
      <c r="I21" s="356" t="str">
        <f>_Maßnahmencode</f>
        <v>A7</v>
      </c>
      <c r="J21" s="342"/>
      <c r="K21" s="343" t="s">
        <v>258</v>
      </c>
      <c r="L21" s="208"/>
      <c r="M21" s="208"/>
      <c r="N21" s="208"/>
      <c r="O21" s="208"/>
      <c r="P21" s="208"/>
      <c r="Q21" s="208"/>
      <c r="R21" s="208"/>
      <c r="S21" s="208"/>
    </row>
    <row r="22" spans="1:25" ht="13.5" customHeight="1" x14ac:dyDescent="0.2">
      <c r="A22" s="13"/>
      <c r="B22" s="8"/>
      <c r="C22" s="8"/>
      <c r="E22" s="8"/>
      <c r="J22" s="11"/>
      <c r="K22" s="11"/>
      <c r="L22" s="208"/>
      <c r="M22" s="208"/>
      <c r="N22" s="208"/>
      <c r="O22" s="208"/>
      <c r="P22" s="208"/>
      <c r="Q22" s="208"/>
      <c r="R22" s="208"/>
      <c r="S22" s="208"/>
    </row>
    <row r="23" spans="1:25" ht="14.25" customHeight="1" x14ac:dyDescent="0.2">
      <c r="A23" s="16" t="s">
        <v>355</v>
      </c>
      <c r="B23" s="14"/>
      <c r="C23" s="14"/>
      <c r="D23" s="14"/>
      <c r="E23" s="14"/>
      <c r="F23" s="639" t="str">
        <f>IF(_Antragsteller="","",_Antragsteller)</f>
        <v/>
      </c>
      <c r="G23" s="640"/>
      <c r="H23" s="640"/>
      <c r="I23" s="641"/>
      <c r="J23" s="341"/>
      <c r="K23" s="341"/>
      <c r="L23" s="351"/>
      <c r="M23" s="351"/>
      <c r="N23" s="351"/>
      <c r="O23" s="351"/>
      <c r="P23" s="351"/>
      <c r="Q23" s="351"/>
      <c r="R23" s="351"/>
      <c r="S23" s="351"/>
      <c r="T23" s="341"/>
      <c r="U23" s="341"/>
    </row>
    <row r="24" spans="1:25" ht="7.5" customHeight="1" x14ac:dyDescent="0.2">
      <c r="A24" s="15"/>
      <c r="B24" s="15"/>
      <c r="C24" s="15"/>
      <c r="D24" s="15"/>
      <c r="E24" s="15"/>
      <c r="F24" s="15"/>
      <c r="G24" s="15"/>
      <c r="K24" s="11"/>
      <c r="L24" s="208"/>
      <c r="M24" s="208"/>
      <c r="N24" s="208"/>
      <c r="O24" s="208"/>
      <c r="P24" s="208"/>
      <c r="Q24" s="208"/>
      <c r="R24" s="208"/>
      <c r="S24" s="208"/>
    </row>
    <row r="25" spans="1:25" ht="15.75" customHeight="1" x14ac:dyDescent="0.2">
      <c r="B25" s="15"/>
      <c r="C25" s="15"/>
      <c r="D25" s="15"/>
      <c r="E25" s="15"/>
      <c r="F25" s="15"/>
      <c r="G25" s="15"/>
      <c r="K25" s="11"/>
      <c r="L25" s="208"/>
      <c r="M25" s="208"/>
      <c r="N25" s="208"/>
      <c r="O25" s="208"/>
      <c r="P25" s="208"/>
      <c r="Q25" s="208"/>
      <c r="R25" s="208"/>
      <c r="S25" s="208"/>
    </row>
    <row r="26" spans="1:25" ht="15" customHeight="1" x14ac:dyDescent="0.2">
      <c r="A26" s="16" t="s">
        <v>356</v>
      </c>
      <c r="B26" s="344"/>
      <c r="C26" s="344"/>
      <c r="D26" s="344"/>
      <c r="E26" s="344"/>
      <c r="F26" s="639" t="str">
        <f>IF(_Projektbezeichnung="","",_Projektbezeichnung)</f>
        <v/>
      </c>
      <c r="G26" s="640"/>
      <c r="H26" s="640"/>
      <c r="I26" s="641"/>
      <c r="J26" s="14"/>
      <c r="K26" s="9"/>
      <c r="L26" s="335"/>
      <c r="M26" s="208"/>
      <c r="N26" s="208"/>
      <c r="O26" s="208"/>
      <c r="P26" s="208"/>
      <c r="Q26" s="208"/>
      <c r="R26" s="208"/>
      <c r="S26" s="208"/>
      <c r="Y26" s="20"/>
    </row>
    <row r="27" spans="1:25" ht="9" customHeight="1" x14ac:dyDescent="0.2">
      <c r="A27" s="9"/>
      <c r="B27" s="9"/>
      <c r="C27" s="9"/>
      <c r="D27" s="9"/>
      <c r="E27" s="9"/>
      <c r="F27" s="9"/>
      <c r="G27" s="9"/>
      <c r="H27" s="343"/>
      <c r="I27" s="17"/>
      <c r="J27" s="17"/>
      <c r="K27" s="18"/>
      <c r="L27" s="69"/>
      <c r="M27" s="208"/>
      <c r="N27" s="208"/>
      <c r="O27" s="208"/>
      <c r="P27" s="208"/>
      <c r="Q27" s="208"/>
      <c r="R27" s="208"/>
      <c r="S27" s="208"/>
    </row>
    <row r="28" spans="1:25" ht="20.25" customHeight="1" x14ac:dyDescent="0.2">
      <c r="A28" s="16" t="s">
        <v>299</v>
      </c>
      <c r="B28" s="17"/>
      <c r="C28" s="17"/>
      <c r="D28" s="22"/>
      <c r="E28" s="22"/>
      <c r="F28" s="104"/>
      <c r="G28" s="104"/>
      <c r="H28" s="17"/>
      <c r="I28" s="23"/>
      <c r="J28" s="642" t="s">
        <v>175</v>
      </c>
      <c r="K28" s="643"/>
      <c r="L28" s="88"/>
      <c r="M28" s="207"/>
      <c r="N28" s="208"/>
      <c r="O28" s="208"/>
      <c r="P28" s="208"/>
      <c r="Q28" s="208"/>
      <c r="R28" s="208"/>
      <c r="S28" s="208"/>
    </row>
    <row r="29" spans="1:25" ht="30" customHeight="1" x14ac:dyDescent="0.2">
      <c r="A29" s="17"/>
      <c r="B29" s="20"/>
      <c r="D29" s="21" t="s">
        <v>176</v>
      </c>
      <c r="E29" s="22"/>
      <c r="F29" s="23"/>
      <c r="G29" s="23"/>
      <c r="H29" s="23"/>
      <c r="I29" s="23"/>
      <c r="J29" s="644" t="s">
        <v>177</v>
      </c>
      <c r="K29" s="645"/>
      <c r="L29" s="335"/>
      <c r="M29" s="208"/>
      <c r="N29" s="208"/>
      <c r="O29" s="208"/>
      <c r="P29" s="208"/>
      <c r="Q29" s="208"/>
      <c r="R29" s="208"/>
      <c r="S29" s="208"/>
    </row>
    <row r="30" spans="1:25" ht="12.75" customHeight="1" x14ac:dyDescent="0.2">
      <c r="A30" s="17"/>
      <c r="B30" s="20"/>
      <c r="D30" s="345">
        <v>1</v>
      </c>
      <c r="E30" s="345">
        <v>2</v>
      </c>
      <c r="F30" s="345">
        <v>3</v>
      </c>
      <c r="G30" s="345">
        <v>4</v>
      </c>
      <c r="H30" s="345">
        <v>5</v>
      </c>
      <c r="I30" s="345">
        <v>6</v>
      </c>
      <c r="J30" s="318"/>
      <c r="K30" s="319"/>
      <c r="L30" s="335"/>
      <c r="M30" s="208"/>
      <c r="N30" s="208"/>
      <c r="O30" s="208"/>
      <c r="P30" s="208"/>
      <c r="Q30" s="208"/>
      <c r="R30" s="208"/>
      <c r="S30" s="208"/>
    </row>
    <row r="31" spans="1:25" ht="81.75" customHeight="1" x14ac:dyDescent="0.2">
      <c r="A31" s="23"/>
      <c r="B31" s="23"/>
      <c r="C31" s="23"/>
      <c r="D31" s="330" t="s">
        <v>178</v>
      </c>
      <c r="E31" s="24" t="s">
        <v>179</v>
      </c>
      <c r="F31" s="25" t="s">
        <v>180</v>
      </c>
      <c r="G31" s="346" t="s">
        <v>357</v>
      </c>
      <c r="H31" s="346" t="s">
        <v>361</v>
      </c>
      <c r="I31" s="346" t="s">
        <v>181</v>
      </c>
      <c r="J31" s="26" t="s">
        <v>182</v>
      </c>
      <c r="K31" s="27" t="s">
        <v>183</v>
      </c>
      <c r="L31" s="208"/>
      <c r="M31" s="207" t="s">
        <v>184</v>
      </c>
      <c r="N31" s="208"/>
      <c r="O31" s="208"/>
      <c r="P31" s="208"/>
      <c r="Q31" s="208"/>
      <c r="R31" s="208"/>
      <c r="S31" s="208"/>
    </row>
    <row r="32" spans="1:25" ht="17.100000000000001" customHeight="1" x14ac:dyDescent="0.2">
      <c r="A32" s="23"/>
      <c r="B32" s="23"/>
      <c r="C32" s="646"/>
      <c r="D32" s="28">
        <v>1</v>
      </c>
      <c r="E32" s="29" t="s">
        <v>185</v>
      </c>
      <c r="F32" s="30" t="s">
        <v>72</v>
      </c>
      <c r="G32" s="357" t="str">
        <f>_1.1_Abwassermenge</f>
        <v/>
      </c>
      <c r="H32" s="358" t="str">
        <f>_1.1_Abwassermenge</f>
        <v/>
      </c>
      <c r="I32" s="647" t="str">
        <f>IF(OR(H32="",H33=""),"",H32+H33)</f>
        <v/>
      </c>
      <c r="J32" s="31"/>
      <c r="K32" s="32"/>
      <c r="L32" s="214"/>
      <c r="M32" s="215"/>
      <c r="N32" s="216">
        <v>-0.5</v>
      </c>
      <c r="O32" s="215">
        <v>0</v>
      </c>
      <c r="P32" s="215">
        <v>0.25</v>
      </c>
      <c r="Q32" s="215">
        <v>0.5</v>
      </c>
      <c r="R32" s="208" t="s">
        <v>186</v>
      </c>
      <c r="S32" s="208" t="s">
        <v>39</v>
      </c>
    </row>
    <row r="33" spans="1:20" ht="17.100000000000001" customHeight="1" x14ac:dyDescent="0.2">
      <c r="A33" s="23"/>
      <c r="B33" s="23"/>
      <c r="C33" s="646"/>
      <c r="D33" s="33"/>
      <c r="E33" s="34"/>
      <c r="F33" s="35" t="s">
        <v>73</v>
      </c>
      <c r="G33" s="357" t="str">
        <f>_1.2_Abwasserbelastung</f>
        <v/>
      </c>
      <c r="H33" s="358" t="str">
        <f>_1.2_Abwasserbelastung</f>
        <v/>
      </c>
      <c r="I33" s="648"/>
      <c r="J33" s="31"/>
      <c r="K33" s="32"/>
      <c r="L33" s="214"/>
      <c r="M33" s="217"/>
      <c r="N33" s="216">
        <v>-0.5</v>
      </c>
      <c r="O33" s="215">
        <v>0</v>
      </c>
      <c r="P33" s="215">
        <v>0.25</v>
      </c>
      <c r="Q33" s="215">
        <v>0.5</v>
      </c>
      <c r="R33" s="208"/>
      <c r="S33" s="208"/>
    </row>
    <row r="34" spans="1:20" ht="30" customHeight="1" x14ac:dyDescent="0.2">
      <c r="A34" s="23"/>
      <c r="B34" s="23"/>
      <c r="C34" s="646"/>
      <c r="D34" s="649">
        <v>2</v>
      </c>
      <c r="E34" s="649" t="s">
        <v>187</v>
      </c>
      <c r="F34" s="347" t="s">
        <v>74</v>
      </c>
      <c r="G34" s="357" t="str">
        <f>_2_Fläche</f>
        <v/>
      </c>
      <c r="H34" s="358" t="str">
        <f>_2_Fläche</f>
        <v/>
      </c>
      <c r="I34" s="359" t="str">
        <f>IF(H34="","",H34)</f>
        <v/>
      </c>
      <c r="J34" s="31"/>
      <c r="K34" s="32"/>
      <c r="L34" s="214"/>
      <c r="M34" s="215">
        <v>-1</v>
      </c>
      <c r="N34" s="215">
        <v>-0.5</v>
      </c>
      <c r="O34" s="215">
        <v>0</v>
      </c>
      <c r="P34" s="215">
        <v>0.5</v>
      </c>
      <c r="Q34" s="215">
        <v>1</v>
      </c>
      <c r="R34" s="208"/>
      <c r="S34" s="208"/>
    </row>
    <row r="35" spans="1:20" ht="16.5" hidden="1" customHeight="1" x14ac:dyDescent="0.2">
      <c r="A35" s="23"/>
      <c r="B35" s="23"/>
      <c r="C35" s="646"/>
      <c r="D35" s="650"/>
      <c r="E35" s="650"/>
      <c r="F35" s="347" t="s">
        <v>311</v>
      </c>
      <c r="G35" s="357"/>
      <c r="H35" s="358"/>
      <c r="I35" s="37"/>
      <c r="J35" s="31"/>
      <c r="K35" s="32"/>
      <c r="L35" s="214"/>
      <c r="M35" s="215"/>
      <c r="N35" s="215"/>
      <c r="O35" s="215"/>
      <c r="P35" s="215"/>
      <c r="Q35" s="215"/>
      <c r="R35" s="208"/>
      <c r="S35" s="208"/>
    </row>
    <row r="36" spans="1:20" ht="27" x14ac:dyDescent="0.2">
      <c r="A36" s="23"/>
      <c r="B36" s="23"/>
      <c r="C36" s="646"/>
      <c r="D36" s="330">
        <v>3</v>
      </c>
      <c r="E36" s="330" t="s">
        <v>188</v>
      </c>
      <c r="F36" s="36" t="s">
        <v>76</v>
      </c>
      <c r="G36" s="357" t="str">
        <f>_3_Luft</f>
        <v/>
      </c>
      <c r="H36" s="358" t="str">
        <f>_3_Luft</f>
        <v/>
      </c>
      <c r="I36" s="359" t="str">
        <f>IF(H36="","",H36)</f>
        <v/>
      </c>
      <c r="J36" s="31"/>
      <c r="K36" s="32"/>
      <c r="L36" s="214"/>
      <c r="M36" s="217"/>
      <c r="N36" s="215">
        <v>-1</v>
      </c>
      <c r="O36" s="215">
        <v>0</v>
      </c>
      <c r="P36" s="215">
        <v>0.5</v>
      </c>
      <c r="Q36" s="215">
        <v>1</v>
      </c>
      <c r="R36" s="208"/>
      <c r="S36" s="208"/>
    </row>
    <row r="37" spans="1:20" ht="27.75" customHeight="1" x14ac:dyDescent="0.2">
      <c r="A37" s="23"/>
      <c r="B37" s="23"/>
      <c r="C37" s="646"/>
      <c r="D37" s="330">
        <v>4</v>
      </c>
      <c r="E37" s="321" t="s">
        <v>189</v>
      </c>
      <c r="F37" s="36" t="s">
        <v>77</v>
      </c>
      <c r="G37" s="357" t="str">
        <f>_4_BiologischeVielfalt</f>
        <v/>
      </c>
      <c r="H37" s="358" t="str">
        <f>_4_BiologischeVielfalt</f>
        <v/>
      </c>
      <c r="I37" s="359" t="str">
        <f>IF(H37="","",H37)</f>
        <v/>
      </c>
      <c r="J37" s="31"/>
      <c r="K37" s="32"/>
      <c r="L37" s="218"/>
      <c r="M37" s="217"/>
      <c r="N37" s="215"/>
      <c r="O37" s="215">
        <v>0</v>
      </c>
      <c r="P37" s="215">
        <v>1</v>
      </c>
      <c r="Q37" s="215"/>
      <c r="R37" s="208"/>
      <c r="S37" s="208"/>
    </row>
    <row r="38" spans="1:20" ht="29.25" customHeight="1" x14ac:dyDescent="0.2">
      <c r="A38" s="23"/>
      <c r="B38" s="23"/>
      <c r="C38" s="646"/>
      <c r="D38" s="28">
        <v>5</v>
      </c>
      <c r="E38" s="651" t="s">
        <v>190</v>
      </c>
      <c r="F38" s="333" t="s">
        <v>191</v>
      </c>
      <c r="G38" s="357" t="str">
        <f>_5.1_A_DeckungBedarf</f>
        <v/>
      </c>
      <c r="H38" s="358" t="str">
        <f>_5.1_A_DeckungBedarf</f>
        <v/>
      </c>
      <c r="I38" s="653" t="str">
        <f>IF(OR(AND(H38="",H39=""),H40=""),"",IF(AND(H38&lt;&gt;"",H39&lt;&gt;""),"Angabe entweder zu 5.1.A oder 5.1.B",IF(H38="",SUM(H39+H40),IF(H39="",SUM(H38+H40)))))</f>
        <v/>
      </c>
      <c r="J38" s="31"/>
      <c r="K38" s="32"/>
      <c r="L38" s="218"/>
      <c r="M38" s="217"/>
      <c r="N38" s="215"/>
      <c r="O38" s="215">
        <v>0</v>
      </c>
      <c r="P38" s="215">
        <v>0.5</v>
      </c>
      <c r="Q38" s="215"/>
      <c r="R38" s="208"/>
      <c r="S38" s="208"/>
    </row>
    <row r="39" spans="1:20" ht="33" customHeight="1" x14ac:dyDescent="0.2">
      <c r="A39" s="23"/>
      <c r="B39" s="23"/>
      <c r="C39" s="646"/>
      <c r="D39" s="38"/>
      <c r="E39" s="652"/>
      <c r="F39" s="333" t="s">
        <v>192</v>
      </c>
      <c r="G39" s="357" t="str">
        <f>_5.1_B_Erzeugung</f>
        <v/>
      </c>
      <c r="H39" s="358" t="str">
        <f>_5.1_B_Erzeugung</f>
        <v/>
      </c>
      <c r="I39" s="654"/>
      <c r="J39" s="31"/>
      <c r="K39" s="32"/>
      <c r="L39" s="218"/>
      <c r="M39" s="217"/>
      <c r="N39" s="215"/>
      <c r="O39" s="215"/>
      <c r="P39" s="215"/>
      <c r="Q39" s="215"/>
      <c r="R39" s="208"/>
      <c r="S39" s="208"/>
    </row>
    <row r="40" spans="1:20" ht="17.100000000000001" customHeight="1" x14ac:dyDescent="0.2">
      <c r="A40" s="23"/>
      <c r="B40" s="23"/>
      <c r="C40" s="646"/>
      <c r="D40" s="39"/>
      <c r="E40" s="322"/>
      <c r="F40" s="333" t="s">
        <v>78</v>
      </c>
      <c r="G40" s="357" t="str">
        <f>_5.2_Energieverbrauch</f>
        <v/>
      </c>
      <c r="H40" s="358" t="str">
        <f>_5.2_Energieverbrauch</f>
        <v/>
      </c>
      <c r="I40" s="655"/>
      <c r="J40" s="31"/>
      <c r="K40" s="32"/>
      <c r="L40" s="218"/>
      <c r="M40" s="217"/>
      <c r="N40" s="216">
        <v>-0.5</v>
      </c>
      <c r="O40" s="215">
        <v>0</v>
      </c>
      <c r="P40" s="215">
        <v>0.25</v>
      </c>
      <c r="Q40" s="215">
        <v>0.5</v>
      </c>
      <c r="R40" s="208"/>
      <c r="S40" s="208"/>
    </row>
    <row r="41" spans="1:20" ht="25.5" x14ac:dyDescent="0.2">
      <c r="A41" s="23"/>
      <c r="B41" s="23"/>
      <c r="C41" s="646"/>
      <c r="D41" s="28">
        <v>6</v>
      </c>
      <c r="E41" s="321" t="s">
        <v>193</v>
      </c>
      <c r="F41" s="30" t="s">
        <v>194</v>
      </c>
      <c r="G41" s="360" t="str">
        <f>_6.1_Ökologische</f>
        <v/>
      </c>
      <c r="H41" s="361" t="str">
        <f>_6.1_Ökologische</f>
        <v/>
      </c>
      <c r="I41" s="647" t="str">
        <f>IF(OR(H41="",H43="",H44=""),"",H41+H43+H44)</f>
        <v/>
      </c>
      <c r="J41" s="31"/>
      <c r="K41" s="32"/>
      <c r="L41" s="218"/>
      <c r="M41" s="217"/>
      <c r="N41" s="215"/>
      <c r="O41" s="215">
        <v>0</v>
      </c>
      <c r="P41" s="215">
        <v>0.5</v>
      </c>
      <c r="Q41" s="215"/>
      <c r="R41" s="208"/>
      <c r="S41" s="208"/>
    </row>
    <row r="42" spans="1:20" ht="25.5" x14ac:dyDescent="0.2">
      <c r="A42" s="23"/>
      <c r="B42" s="23"/>
      <c r="C42" s="646"/>
      <c r="D42" s="38"/>
      <c r="E42" s="322"/>
      <c r="F42" s="40" t="s">
        <v>80</v>
      </c>
      <c r="G42" s="348"/>
      <c r="H42" s="353"/>
      <c r="I42" s="656"/>
      <c r="J42" s="41"/>
      <c r="K42" s="42"/>
      <c r="L42" s="216"/>
      <c r="M42" s="217"/>
      <c r="N42" s="215"/>
      <c r="O42" s="215"/>
      <c r="P42" s="215"/>
      <c r="Q42" s="215"/>
      <c r="R42" s="208"/>
      <c r="S42" s="208"/>
      <c r="T42" s="362">
        <f>-0.08*0.4</f>
        <v>-3.2000000000000001E-2</v>
      </c>
    </row>
    <row r="43" spans="1:20" ht="17.100000000000001" customHeight="1" x14ac:dyDescent="0.2">
      <c r="A43" s="23"/>
      <c r="B43" s="23"/>
      <c r="C43" s="646"/>
      <c r="D43" s="38"/>
      <c r="E43" s="322"/>
      <c r="F43" s="40" t="s">
        <v>30</v>
      </c>
      <c r="G43" s="360" t="str">
        <f>_6.2_A_Materialeffizienz</f>
        <v/>
      </c>
      <c r="H43" s="361" t="str">
        <f>_6.2_A_Materialeffizienz</f>
        <v/>
      </c>
      <c r="I43" s="656"/>
      <c r="J43" s="31"/>
      <c r="K43" s="32"/>
      <c r="L43" s="219"/>
      <c r="M43" s="217"/>
      <c r="N43" s="215">
        <v>-0.25</v>
      </c>
      <c r="O43" s="215">
        <v>0</v>
      </c>
      <c r="P43" s="215">
        <v>0.125</v>
      </c>
      <c r="Q43" s="220">
        <v>0.25</v>
      </c>
      <c r="R43" s="208"/>
      <c r="S43" s="208"/>
      <c r="T43" s="362">
        <f>0.13*0.4</f>
        <v>5.2000000000000005E-2</v>
      </c>
    </row>
    <row r="44" spans="1:20" ht="17.100000000000001" customHeight="1" x14ac:dyDescent="0.2">
      <c r="A44" s="23"/>
      <c r="B44" s="23"/>
      <c r="C44" s="646"/>
      <c r="D44" s="43"/>
      <c r="E44" s="326"/>
      <c r="F44" s="40" t="s">
        <v>31</v>
      </c>
      <c r="G44" s="360" t="str">
        <f>_6.2_B_Umweltfreundlichkeit</f>
        <v/>
      </c>
      <c r="H44" s="361" t="str">
        <f>_6.2_B_Umweltfreundlichkeit</f>
        <v/>
      </c>
      <c r="I44" s="648"/>
      <c r="J44" s="31"/>
      <c r="K44" s="32"/>
      <c r="L44" s="219" t="s">
        <v>195</v>
      </c>
      <c r="M44" s="217"/>
      <c r="N44" s="215">
        <v>-0.25</v>
      </c>
      <c r="O44" s="215">
        <v>0</v>
      </c>
      <c r="P44" s="215">
        <v>0.25</v>
      </c>
      <c r="Q44" s="215"/>
      <c r="R44" s="208"/>
      <c r="S44" s="208"/>
    </row>
    <row r="45" spans="1:20" ht="17.100000000000001" customHeight="1" x14ac:dyDescent="0.2">
      <c r="A45" s="23"/>
      <c r="B45" s="23"/>
      <c r="C45" s="23"/>
      <c r="D45" s="44"/>
      <c r="E45" s="45"/>
      <c r="F45" s="657" t="s">
        <v>273</v>
      </c>
      <c r="G45" s="658"/>
      <c r="H45" s="659"/>
      <c r="I45" s="363" t="str">
        <f t="array" ref="I45">IF(OR(I32="",I34="",I36:I38="",I41=""),"",AVERAGE(I32:I41))</f>
        <v/>
      </c>
      <c r="J45" s="46"/>
      <c r="K45" s="47"/>
      <c r="L45" s="364">
        <f>VLOOKUP(I21,Gewichtungsfaktoren!$A$5:$D$16,3,FALSE)</f>
        <v>0.4</v>
      </c>
      <c r="M45" s="217"/>
      <c r="N45" s="215"/>
      <c r="O45" s="215"/>
      <c r="P45" s="215"/>
      <c r="Q45" s="215"/>
      <c r="R45" s="208"/>
      <c r="S45" s="208"/>
    </row>
    <row r="46" spans="1:20" x14ac:dyDescent="0.2">
      <c r="A46" s="23"/>
      <c r="B46" s="23"/>
      <c r="C46" s="23"/>
      <c r="D46" s="44"/>
      <c r="E46" s="45"/>
      <c r="F46" s="45"/>
      <c r="G46" s="45"/>
      <c r="H46" s="45"/>
      <c r="I46" s="105"/>
      <c r="J46" s="46"/>
      <c r="K46" s="47"/>
      <c r="L46" s="31"/>
      <c r="M46" s="217"/>
      <c r="N46" s="215"/>
      <c r="O46" s="215"/>
      <c r="P46" s="215"/>
      <c r="Q46" s="215"/>
      <c r="R46" s="208"/>
      <c r="S46" s="208"/>
    </row>
    <row r="47" spans="1:20" ht="30.75" customHeight="1" x14ac:dyDescent="0.2">
      <c r="A47" s="23"/>
      <c r="B47" s="23"/>
      <c r="D47" s="48" t="s">
        <v>196</v>
      </c>
      <c r="E47" s="45"/>
      <c r="F47" s="334"/>
      <c r="G47" s="334"/>
      <c r="H47" s="334"/>
      <c r="I47" s="105"/>
      <c r="J47" s="660" t="str">
        <f>J29</f>
        <v>Die Angabe des Antragstellers im Formular Zielbeiträge zu der (Teil-)Frage ist plausibel und wurde übernommen.</v>
      </c>
      <c r="K47" s="661"/>
      <c r="L47" s="31"/>
      <c r="M47" s="217"/>
      <c r="N47" s="215"/>
      <c r="O47" s="215"/>
      <c r="P47" s="215"/>
      <c r="Q47" s="215"/>
      <c r="R47" s="208"/>
      <c r="S47" s="208"/>
      <c r="T47" s="221"/>
    </row>
    <row r="48" spans="1:20" ht="12.75" customHeight="1" x14ac:dyDescent="0.2">
      <c r="A48" s="23"/>
      <c r="B48" s="23"/>
      <c r="D48" s="345">
        <v>1</v>
      </c>
      <c r="E48" s="345">
        <v>2</v>
      </c>
      <c r="F48" s="345">
        <v>3</v>
      </c>
      <c r="G48" s="345">
        <v>4</v>
      </c>
      <c r="H48" s="345">
        <v>5</v>
      </c>
      <c r="I48" s="345">
        <v>6</v>
      </c>
      <c r="J48" s="323"/>
      <c r="K48" s="324"/>
      <c r="L48" s="31"/>
      <c r="M48" s="217"/>
      <c r="N48" s="215"/>
      <c r="O48" s="215"/>
      <c r="P48" s="215"/>
      <c r="Q48" s="215"/>
      <c r="R48" s="208"/>
      <c r="S48" s="208"/>
      <c r="T48" s="221"/>
    </row>
    <row r="49" spans="1:21" ht="79.5" customHeight="1" x14ac:dyDescent="0.2">
      <c r="A49" s="23"/>
      <c r="B49" s="23"/>
      <c r="C49" s="20"/>
      <c r="D49" s="330" t="s">
        <v>178</v>
      </c>
      <c r="E49" s="24" t="s">
        <v>179</v>
      </c>
      <c r="F49" s="25" t="s">
        <v>180</v>
      </c>
      <c r="G49" s="367" t="str">
        <f>G31</f>
        <v>Erreichte Punkte je (Teil-) Frage lt. Formular</v>
      </c>
      <c r="H49" s="371" t="str">
        <f>H31</f>
        <v>Erreichte Punkte je (Teil-) Frage, ggf. Eingabe von Hand</v>
      </c>
      <c r="I49" s="346" t="s">
        <v>181</v>
      </c>
      <c r="J49" s="365" t="str">
        <f>J31</f>
        <v>Ja / Nein</v>
      </c>
      <c r="K49" s="366" t="str">
        <f>K31</f>
        <v>Wenn nein, bitte hier erläutern</v>
      </c>
      <c r="L49" s="31"/>
      <c r="M49" s="217"/>
      <c r="N49" s="215"/>
      <c r="O49" s="215"/>
      <c r="P49" s="215"/>
      <c r="Q49" s="215"/>
      <c r="R49" s="208"/>
      <c r="S49" s="208"/>
    </row>
    <row r="50" spans="1:21" s="225" customFormat="1" ht="17.100000000000001" customHeight="1" x14ac:dyDescent="0.2">
      <c r="A50" s="23"/>
      <c r="B50" s="23"/>
      <c r="C50" s="646"/>
      <c r="D50" s="24">
        <v>7</v>
      </c>
      <c r="E50" s="330" t="s">
        <v>274</v>
      </c>
      <c r="F50" s="40" t="s">
        <v>197</v>
      </c>
      <c r="G50" s="357" t="str">
        <f>_7_Transportaufkommen</f>
        <v/>
      </c>
      <c r="H50" s="358" t="str">
        <f>_7_Transportaufkommen</f>
        <v/>
      </c>
      <c r="I50" s="359" t="str">
        <f>IF(H50="","",H50)</f>
        <v/>
      </c>
      <c r="J50" s="31"/>
      <c r="K50" s="32"/>
      <c r="L50" s="216"/>
      <c r="M50" s="222"/>
      <c r="N50" s="222">
        <v>-1</v>
      </c>
      <c r="O50" s="223">
        <v>0</v>
      </c>
      <c r="P50" s="223">
        <v>0.5</v>
      </c>
      <c r="Q50" s="223">
        <v>1</v>
      </c>
      <c r="R50" s="69"/>
      <c r="S50" s="224"/>
    </row>
    <row r="51" spans="1:21" ht="54" customHeight="1" x14ac:dyDescent="0.2">
      <c r="A51" s="23"/>
      <c r="B51" s="23"/>
      <c r="C51" s="646"/>
      <c r="D51" s="662">
        <v>8</v>
      </c>
      <c r="E51" s="651" t="s">
        <v>198</v>
      </c>
      <c r="F51" s="332" t="s">
        <v>199</v>
      </c>
      <c r="G51" s="357">
        <f>_8_Aufbau_Wissen</f>
        <v>1</v>
      </c>
      <c r="H51" s="358">
        <f>_8_Aufbau_Wissen</f>
        <v>1</v>
      </c>
      <c r="I51" s="359">
        <f>IF(H51="","",H51)</f>
        <v>1</v>
      </c>
      <c r="J51" s="50"/>
      <c r="K51" s="32"/>
      <c r="L51" s="31"/>
      <c r="M51" s="222"/>
      <c r="N51" s="223">
        <v>0</v>
      </c>
      <c r="O51" s="226">
        <v>0.25</v>
      </c>
      <c r="P51" s="222">
        <v>0.5</v>
      </c>
      <c r="Q51" s="223">
        <v>1</v>
      </c>
      <c r="R51" s="69"/>
      <c r="S51" s="208"/>
    </row>
    <row r="52" spans="1:21" ht="17.100000000000001" hidden="1" customHeight="1" x14ac:dyDescent="0.2">
      <c r="A52" s="23"/>
      <c r="B52" s="23"/>
      <c r="C52" s="646"/>
      <c r="D52" s="663"/>
      <c r="E52" s="664"/>
      <c r="F52" s="332" t="s">
        <v>200</v>
      </c>
      <c r="G52" s="357"/>
      <c r="H52" s="358"/>
      <c r="I52" s="51"/>
      <c r="J52" s="50"/>
      <c r="K52" s="32"/>
      <c r="L52" s="31"/>
      <c r="M52" s="222">
        <v>1</v>
      </c>
      <c r="N52" s="223">
        <v>2</v>
      </c>
      <c r="O52" s="227">
        <v>3</v>
      </c>
      <c r="P52" s="222">
        <v>4</v>
      </c>
      <c r="Q52" s="223">
        <v>5</v>
      </c>
      <c r="R52" s="69">
        <v>6</v>
      </c>
      <c r="S52" s="208">
        <v>7</v>
      </c>
      <c r="T52" s="5">
        <v>8</v>
      </c>
      <c r="U52" s="5">
        <v>9</v>
      </c>
    </row>
    <row r="53" spans="1:21" ht="27" customHeight="1" x14ac:dyDescent="0.2">
      <c r="A53" s="23"/>
      <c r="B53" s="23"/>
      <c r="C53" s="646"/>
      <c r="D53" s="24">
        <v>9</v>
      </c>
      <c r="E53" s="330" t="s">
        <v>201</v>
      </c>
      <c r="F53" s="40" t="s">
        <v>202</v>
      </c>
      <c r="G53" s="357" t="str">
        <f>_9_UmweltfreundlicheBeschaffung</f>
        <v/>
      </c>
      <c r="H53" s="358" t="str">
        <f>_9_UmweltfreundlicheBeschaffung</f>
        <v/>
      </c>
      <c r="I53" s="359" t="str">
        <f>IF(H53="","",H53)</f>
        <v/>
      </c>
      <c r="J53" s="50"/>
      <c r="K53" s="32"/>
      <c r="L53" s="214"/>
      <c r="M53" s="222"/>
      <c r="N53" s="215"/>
      <c r="O53" s="223">
        <v>0</v>
      </c>
      <c r="P53" s="223">
        <v>1</v>
      </c>
      <c r="Q53" s="215"/>
      <c r="R53" s="69"/>
      <c r="S53" s="208"/>
    </row>
    <row r="54" spans="1:21" ht="66" customHeight="1" x14ac:dyDescent="0.2">
      <c r="A54" s="23"/>
      <c r="B54" s="23"/>
      <c r="C54" s="646"/>
      <c r="D54" s="325">
        <v>10</v>
      </c>
      <c r="E54" s="107" t="s">
        <v>282</v>
      </c>
      <c r="F54" s="52" t="s">
        <v>295</v>
      </c>
      <c r="G54" s="368" t="str">
        <f>_10_UmweltwirkungAnstoßen</f>
        <v/>
      </c>
      <c r="H54" s="372" t="str">
        <f>_10_UmweltwirkungAnstoßen</f>
        <v/>
      </c>
      <c r="I54" s="359" t="str">
        <f>IF(H54="","",H54)</f>
        <v/>
      </c>
      <c r="J54" s="50"/>
      <c r="K54" s="32"/>
      <c r="L54" s="214"/>
      <c r="M54" s="222"/>
      <c r="N54" s="223">
        <v>-1</v>
      </c>
      <c r="O54" s="223">
        <v>0</v>
      </c>
      <c r="P54" s="222">
        <v>0.5</v>
      </c>
      <c r="Q54" s="223">
        <v>1</v>
      </c>
      <c r="R54" s="69"/>
      <c r="S54" s="208"/>
    </row>
    <row r="55" spans="1:21" ht="30" customHeight="1" x14ac:dyDescent="0.2">
      <c r="A55" s="23"/>
      <c r="B55" s="23"/>
      <c r="C55" s="646"/>
      <c r="D55" s="327">
        <v>11</v>
      </c>
      <c r="E55" s="651" t="s">
        <v>312</v>
      </c>
      <c r="F55" s="53" t="s">
        <v>313</v>
      </c>
      <c r="G55" s="369" t="str">
        <f>_11_Indirekte_Wirkungen_Keine</f>
        <v/>
      </c>
      <c r="H55" s="373" t="str">
        <f>_11_Indirekte_Wirkungen_Keine</f>
        <v/>
      </c>
      <c r="I55" s="653" t="str">
        <f>IF(AND(H55="x",OR(H56&lt;&gt;"",H57&lt;&gt;"")),"Bitte korrigieren: Unzulässige Kombination von Angaben.",IF(H55="x",0,IF(AND(H56="",H57=""),"",SUM(H56:H57))))</f>
        <v/>
      </c>
      <c r="J55" s="31"/>
      <c r="K55" s="32"/>
      <c r="L55" s="219"/>
      <c r="M55" s="222"/>
      <c r="N55" s="228" t="s">
        <v>203</v>
      </c>
      <c r="O55" s="229" t="s">
        <v>204</v>
      </c>
      <c r="P55" s="230"/>
      <c r="Q55" s="222"/>
      <c r="R55" s="231"/>
      <c r="S55" s="208"/>
    </row>
    <row r="56" spans="1:21" ht="30" customHeight="1" x14ac:dyDescent="0.2">
      <c r="A56" s="23"/>
      <c r="B56" s="23"/>
      <c r="C56" s="646"/>
      <c r="D56" s="54"/>
      <c r="E56" s="652"/>
      <c r="F56" s="333" t="s">
        <v>314</v>
      </c>
      <c r="G56" s="369" t="str">
        <f>_11_Indirekte_Wirkungen_Negativ</f>
        <v/>
      </c>
      <c r="H56" s="373" t="str">
        <f>_11_Indirekte_Wirkungen_Negativ</f>
        <v/>
      </c>
      <c r="I56" s="654"/>
      <c r="J56" s="31"/>
      <c r="K56" s="32"/>
      <c r="L56" s="31"/>
      <c r="M56" s="215"/>
      <c r="N56" s="228" t="s">
        <v>205</v>
      </c>
      <c r="O56" s="232">
        <v>-1</v>
      </c>
      <c r="P56" s="230">
        <v>-0.5</v>
      </c>
      <c r="Q56" s="215"/>
      <c r="R56" s="69"/>
      <c r="S56" s="208"/>
    </row>
    <row r="57" spans="1:21" ht="30" customHeight="1" x14ac:dyDescent="0.2">
      <c r="A57" s="23"/>
      <c r="B57" s="23"/>
      <c r="C57" s="646"/>
      <c r="D57" s="57"/>
      <c r="E57" s="664"/>
      <c r="F57" s="333" t="s">
        <v>315</v>
      </c>
      <c r="G57" s="370" t="str">
        <f>_11_Indirekte_Wirkungen_Positiv</f>
        <v/>
      </c>
      <c r="H57" s="374" t="str">
        <f>_11_Indirekte_Wirkungen_Positiv</f>
        <v/>
      </c>
      <c r="I57" s="654"/>
      <c r="J57" s="31"/>
      <c r="K57" s="32"/>
      <c r="L57" s="49" t="s">
        <v>206</v>
      </c>
      <c r="M57" s="215"/>
      <c r="N57" s="232" t="s">
        <v>207</v>
      </c>
      <c r="O57" s="233">
        <v>0.5</v>
      </c>
      <c r="P57" s="232">
        <v>1</v>
      </c>
      <c r="Q57" s="215"/>
      <c r="R57" s="69"/>
      <c r="S57" s="208"/>
    </row>
    <row r="58" spans="1:21" ht="17.100000000000001" hidden="1" customHeight="1" x14ac:dyDescent="0.2">
      <c r="A58" s="23"/>
      <c r="B58" s="23"/>
      <c r="C58" s="320"/>
      <c r="D58" s="54"/>
      <c r="E58" s="322"/>
      <c r="F58" s="55" t="s">
        <v>208</v>
      </c>
      <c r="G58" s="9"/>
      <c r="H58" s="375"/>
      <c r="I58" s="56"/>
      <c r="J58" s="46"/>
      <c r="K58" s="47"/>
      <c r="L58" s="49"/>
      <c r="M58" s="215"/>
      <c r="N58" s="232"/>
      <c r="O58" s="233"/>
      <c r="P58" s="232"/>
      <c r="Q58" s="215"/>
      <c r="R58" s="69"/>
      <c r="S58" s="208"/>
    </row>
    <row r="59" spans="1:21" ht="17.100000000000001" hidden="1" customHeight="1" x14ac:dyDescent="0.2">
      <c r="A59" s="23"/>
      <c r="B59" s="23"/>
      <c r="C59" s="320"/>
      <c r="D59" s="57"/>
      <c r="E59" s="326"/>
      <c r="F59" s="333" t="s">
        <v>209</v>
      </c>
      <c r="G59" s="349"/>
      <c r="H59" s="375"/>
      <c r="I59" s="58"/>
      <c r="J59" s="46"/>
      <c r="K59" s="47"/>
      <c r="L59" s="49"/>
      <c r="M59" s="215"/>
      <c r="N59" s="232"/>
      <c r="O59" s="233"/>
      <c r="P59" s="232"/>
      <c r="Q59" s="215"/>
      <c r="R59" s="69"/>
      <c r="S59" s="208"/>
    </row>
    <row r="60" spans="1:21" ht="17.100000000000001" customHeight="1" x14ac:dyDescent="0.2">
      <c r="A60" s="23"/>
      <c r="B60" s="23"/>
      <c r="C60" s="23"/>
      <c r="D60" s="20"/>
      <c r="E60" s="45"/>
      <c r="F60" s="665" t="s">
        <v>272</v>
      </c>
      <c r="G60" s="665"/>
      <c r="H60" s="665"/>
      <c r="I60" s="363" t="str">
        <f t="array" ref="I60">IF(OR(I50:I51="",I53:I55=""),"",AVERAGE(I50,I51,I53,I54,I55))</f>
        <v/>
      </c>
      <c r="J60" s="59"/>
      <c r="K60" s="59"/>
      <c r="L60" s="364">
        <f>VLOOKUP(I21,Gewichtungsfaktoren!$A$5:$D$16,4,FALSE)</f>
        <v>0.6</v>
      </c>
      <c r="M60" s="215"/>
      <c r="N60" s="232"/>
      <c r="O60" s="233"/>
      <c r="P60" s="232"/>
      <c r="Q60" s="215"/>
      <c r="R60" s="69"/>
      <c r="S60" s="208"/>
    </row>
    <row r="61" spans="1:21" ht="15" customHeight="1" x14ac:dyDescent="0.2">
      <c r="A61" s="23"/>
      <c r="B61" s="23"/>
      <c r="C61" s="23"/>
      <c r="D61" s="20"/>
      <c r="E61" s="45"/>
      <c r="F61" s="61"/>
      <c r="G61" s="61"/>
      <c r="H61" s="62"/>
      <c r="I61" s="106"/>
      <c r="J61" s="63"/>
      <c r="K61" s="63"/>
      <c r="L61" s="46"/>
      <c r="M61" s="208"/>
      <c r="N61" s="234"/>
      <c r="O61" s="231"/>
      <c r="P61" s="69"/>
      <c r="Q61" s="69"/>
      <c r="R61" s="69"/>
      <c r="S61" s="208"/>
    </row>
    <row r="62" spans="1:21" ht="27.75" customHeight="1" x14ac:dyDescent="0.2">
      <c r="A62" s="23"/>
      <c r="B62" s="23"/>
      <c r="D62" s="126" t="s">
        <v>303</v>
      </c>
      <c r="E62" s="45"/>
      <c r="F62" s="61"/>
      <c r="G62" s="61"/>
      <c r="H62" s="62"/>
      <c r="I62" s="106"/>
      <c r="J62" s="63"/>
      <c r="K62" s="63"/>
      <c r="L62" s="46"/>
      <c r="M62" s="208"/>
      <c r="N62" s="234"/>
      <c r="O62" s="231"/>
      <c r="P62" s="69"/>
      <c r="Q62" s="69"/>
      <c r="R62" s="69"/>
      <c r="S62" s="208"/>
    </row>
    <row r="63" spans="1:21" ht="13.5" customHeight="1" x14ac:dyDescent="0.2">
      <c r="A63" s="23"/>
      <c r="B63" s="23"/>
      <c r="C63" s="23"/>
      <c r="D63" s="20"/>
      <c r="E63" s="45"/>
      <c r="F63" s="64"/>
      <c r="G63" s="64"/>
      <c r="H63" s="65" t="s">
        <v>210</v>
      </c>
      <c r="I63" s="376" t="str">
        <f>IF(I21="","",VLOOKUP(I21,Gewichtungsfaktoren!A5:E16,5,FALSE))</f>
        <v>40:60</v>
      </c>
      <c r="J63" s="63"/>
      <c r="K63" s="63"/>
      <c r="L63" s="46"/>
      <c r="M63" s="208"/>
      <c r="N63" s="234"/>
      <c r="O63" s="231"/>
      <c r="P63" s="69"/>
      <c r="Q63" s="69"/>
      <c r="R63" s="69"/>
      <c r="S63" s="208"/>
    </row>
    <row r="64" spans="1:21" s="239" customFormat="1" ht="16.5" customHeight="1" x14ac:dyDescent="0.2">
      <c r="A64" s="64"/>
      <c r="B64" s="64"/>
      <c r="C64" s="64"/>
      <c r="D64" s="64"/>
      <c r="E64" s="64"/>
      <c r="F64" s="64"/>
      <c r="G64" s="64"/>
      <c r="H64" s="65" t="s">
        <v>358</v>
      </c>
      <c r="I64" s="363" t="str">
        <f t="array" ref="I64">IF(I55="Bitte korrigieren: Unzulässige Kombination von Angaben.","",IF(AND(H38="",H39=""),"",IF(OR(H32:H34="",H36:H37="",H40:H41="",H43:H44="",H50:H51="",H53:H54=""),"",IF(I55="","",ROUND(I45*L45+I60*L60,2)))))</f>
        <v/>
      </c>
      <c r="J64" s="59"/>
      <c r="K64" s="59"/>
      <c r="L64" s="235" t="s">
        <v>211</v>
      </c>
      <c r="M64" s="207"/>
      <c r="N64" s="236"/>
      <c r="O64" s="237"/>
      <c r="P64" s="238"/>
      <c r="Q64" s="69"/>
      <c r="R64" s="207"/>
      <c r="S64" s="207"/>
    </row>
    <row r="65" spans="1:19" s="239" customFormat="1" ht="25.5" customHeight="1" x14ac:dyDescent="0.2">
      <c r="A65" s="64"/>
      <c r="B65" s="64"/>
      <c r="C65" s="64"/>
      <c r="D65" s="64"/>
      <c r="E65" s="64"/>
      <c r="F65" s="64"/>
      <c r="G65" s="64"/>
      <c r="H65" s="67" t="s">
        <v>212</v>
      </c>
      <c r="I65" s="377" t="str">
        <f>IF(I64="","Angaben fehlen",IF(I64&gt;0,"Positiv",(IF(I64=0,"Neutral","Negativ"))))</f>
        <v>Angaben fehlen</v>
      </c>
      <c r="J65" s="59"/>
      <c r="K65" s="59"/>
      <c r="L65" s="59"/>
      <c r="M65" s="207"/>
      <c r="N65" s="207"/>
      <c r="O65" s="207"/>
      <c r="P65" s="207"/>
      <c r="Q65" s="207"/>
      <c r="R65" s="207"/>
      <c r="S65" s="207"/>
    </row>
    <row r="66" spans="1:19" s="239" customFormat="1" ht="26.25" customHeight="1" x14ac:dyDescent="0.2">
      <c r="A66" s="64"/>
      <c r="B66" s="64"/>
      <c r="C66" s="64"/>
      <c r="D66" s="103"/>
      <c r="E66" s="64"/>
      <c r="F66" s="64"/>
      <c r="G66" s="64"/>
      <c r="H66" s="64"/>
      <c r="I66" s="377" t="str">
        <f t="array" ref="I66">IF(I65="Angaben Fehlen","",IF(OR(I65="Negativ",I65="Neutral"),"Nicht Förderfähig","Förderfähig"))</f>
        <v/>
      </c>
      <c r="J66" s="59"/>
      <c r="K66" s="59"/>
      <c r="L66" s="59"/>
      <c r="M66" s="207"/>
      <c r="N66" s="207"/>
      <c r="O66" s="207"/>
      <c r="P66" s="207"/>
      <c r="Q66" s="207"/>
      <c r="R66" s="207"/>
      <c r="S66" s="207"/>
    </row>
    <row r="67" spans="1:19" x14ac:dyDescent="0.2">
      <c r="A67" s="23"/>
      <c r="B67" s="23"/>
      <c r="C67" s="23"/>
      <c r="D67" s="22"/>
      <c r="E67" s="22"/>
      <c r="F67" s="23"/>
      <c r="G67" s="23"/>
      <c r="H67" s="23"/>
      <c r="I67" s="64"/>
      <c r="J67" s="68"/>
      <c r="K67" s="68"/>
      <c r="L67" s="68"/>
      <c r="M67" s="207"/>
      <c r="N67" s="207"/>
      <c r="O67" s="207"/>
      <c r="P67" s="208"/>
      <c r="Q67" s="208"/>
      <c r="R67" s="208"/>
      <c r="S67" s="208"/>
    </row>
    <row r="68" spans="1:19" x14ac:dyDescent="0.2">
      <c r="A68" s="17"/>
      <c r="B68" s="17"/>
      <c r="C68" s="17"/>
      <c r="D68" s="60"/>
      <c r="E68" s="60"/>
      <c r="F68" s="17"/>
      <c r="G68" s="17"/>
      <c r="H68" s="17"/>
      <c r="I68" s="17"/>
      <c r="J68" s="69"/>
      <c r="K68" s="69"/>
      <c r="L68" s="69"/>
      <c r="M68" s="207"/>
      <c r="N68" s="207"/>
      <c r="O68" s="207"/>
      <c r="P68" s="208"/>
      <c r="Q68" s="208"/>
      <c r="R68" s="208"/>
      <c r="S68" s="208"/>
    </row>
    <row r="69" spans="1:19" ht="29.25" customHeight="1" x14ac:dyDescent="0.2">
      <c r="A69" s="86" t="s">
        <v>300</v>
      </c>
      <c r="B69" s="20"/>
      <c r="C69" s="20"/>
      <c r="D69" s="22"/>
      <c r="E69" s="22"/>
      <c r="F69" s="23"/>
      <c r="G69" s="23"/>
      <c r="H69" s="23"/>
      <c r="I69" s="23"/>
      <c r="J69" s="660" t="str">
        <f>J29</f>
        <v>Die Angabe des Antragstellers im Formular Zielbeiträge zu der (Teil-)Frage ist plausibel und wurde übernommen.</v>
      </c>
      <c r="K69" s="661"/>
      <c r="L69" s="208"/>
      <c r="M69" s="207"/>
      <c r="N69" s="207"/>
      <c r="O69" s="207"/>
      <c r="P69" s="208"/>
      <c r="Q69" s="208"/>
      <c r="R69" s="208"/>
      <c r="S69" s="208"/>
    </row>
    <row r="70" spans="1:19" ht="14.25" customHeight="1" x14ac:dyDescent="0.2">
      <c r="A70" s="86"/>
      <c r="B70" s="20"/>
      <c r="C70" s="20"/>
      <c r="D70" s="345">
        <v>1</v>
      </c>
      <c r="E70" s="345">
        <v>2</v>
      </c>
      <c r="F70" s="666">
        <v>3</v>
      </c>
      <c r="G70" s="667"/>
      <c r="H70" s="345">
        <v>4</v>
      </c>
      <c r="I70" s="345">
        <v>5</v>
      </c>
      <c r="J70" s="323"/>
      <c r="K70" s="324"/>
      <c r="L70" s="208"/>
      <c r="M70" s="207"/>
      <c r="N70" s="207"/>
      <c r="O70" s="207"/>
      <c r="P70" s="208"/>
      <c r="Q70" s="208"/>
      <c r="R70" s="208"/>
      <c r="S70" s="208"/>
    </row>
    <row r="71" spans="1:19" ht="37.5" customHeight="1" x14ac:dyDescent="0.2">
      <c r="A71" s="17"/>
      <c r="B71" s="20"/>
      <c r="C71" s="20"/>
      <c r="D71" s="99" t="s">
        <v>213</v>
      </c>
      <c r="E71" s="100" t="s">
        <v>214</v>
      </c>
      <c r="F71" s="101"/>
      <c r="G71" s="101"/>
      <c r="H71" s="346" t="s">
        <v>271</v>
      </c>
      <c r="I71" s="346" t="s">
        <v>359</v>
      </c>
      <c r="J71" s="378" t="str">
        <f>J49</f>
        <v>Ja / Nein</v>
      </c>
      <c r="K71" s="366" t="str">
        <f>K49</f>
        <v>Wenn nein, bitte hier erläutern</v>
      </c>
      <c r="L71" s="88"/>
      <c r="M71" s="207"/>
      <c r="N71" s="207"/>
      <c r="O71" s="207"/>
      <c r="P71" s="208"/>
      <c r="Q71" s="208"/>
      <c r="R71" s="208"/>
      <c r="S71" s="208"/>
    </row>
    <row r="72" spans="1:19" x14ac:dyDescent="0.2">
      <c r="A72" s="23"/>
      <c r="B72" s="23"/>
      <c r="C72" s="23"/>
      <c r="D72" s="327" t="s">
        <v>215</v>
      </c>
      <c r="E72" s="668" t="s">
        <v>216</v>
      </c>
      <c r="F72" s="669"/>
      <c r="G72" s="328"/>
      <c r="H72" s="670" t="str">
        <f>_B.1.1_Gesetz</f>
        <v/>
      </c>
      <c r="I72" s="672" t="str">
        <f>_B.1.1_Gesetz</f>
        <v/>
      </c>
      <c r="J72" s="31"/>
      <c r="K72" s="71"/>
      <c r="L72" s="85"/>
      <c r="M72" s="207"/>
      <c r="N72" s="240" t="s">
        <v>40</v>
      </c>
      <c r="O72" s="240" t="s">
        <v>39</v>
      </c>
      <c r="P72" s="208"/>
      <c r="Q72" s="208"/>
      <c r="R72" s="208"/>
      <c r="S72" s="208"/>
    </row>
    <row r="73" spans="1:19" ht="17.25" customHeight="1" x14ac:dyDescent="0.2">
      <c r="A73" s="23"/>
      <c r="B73" s="23"/>
      <c r="C73" s="23"/>
      <c r="D73" s="72"/>
      <c r="E73" s="674" t="s">
        <v>275</v>
      </c>
      <c r="F73" s="675"/>
      <c r="G73" s="329"/>
      <c r="H73" s="671"/>
      <c r="I73" s="673"/>
      <c r="J73" s="73"/>
      <c r="K73" s="74"/>
      <c r="L73" s="85"/>
      <c r="M73" s="207"/>
      <c r="N73" s="240"/>
      <c r="O73" s="240"/>
      <c r="P73" s="208"/>
      <c r="Q73" s="208"/>
      <c r="R73" s="208"/>
      <c r="S73" s="208"/>
    </row>
    <row r="74" spans="1:19" ht="16.5" customHeight="1" x14ac:dyDescent="0.2">
      <c r="A74" s="23"/>
      <c r="B74" s="23"/>
      <c r="C74" s="23"/>
      <c r="D74" s="75" t="s">
        <v>217</v>
      </c>
      <c r="E74" s="76"/>
      <c r="F74" s="76"/>
      <c r="G74" s="76"/>
      <c r="H74" s="102"/>
      <c r="I74" s="354"/>
      <c r="J74" s="77"/>
      <c r="K74" s="78"/>
      <c r="L74" s="85"/>
      <c r="M74" s="207"/>
      <c r="N74" s="240"/>
      <c r="O74" s="240"/>
      <c r="P74" s="208"/>
      <c r="Q74" s="208"/>
      <c r="R74" s="208"/>
      <c r="S74" s="208"/>
    </row>
    <row r="75" spans="1:19" ht="17.25" customHeight="1" x14ac:dyDescent="0.2">
      <c r="A75" s="23"/>
      <c r="B75" s="23"/>
      <c r="C75" s="23"/>
      <c r="D75" s="24" t="s">
        <v>89</v>
      </c>
      <c r="E75" s="657" t="s">
        <v>360</v>
      </c>
      <c r="F75" s="658"/>
      <c r="G75" s="331"/>
      <c r="H75" s="379" t="str">
        <f>_B.1.2_Einbeziehung</f>
        <v/>
      </c>
      <c r="I75" s="380" t="str">
        <f>_B.1.2_Einbeziehung</f>
        <v/>
      </c>
      <c r="J75" s="79"/>
      <c r="K75" s="80"/>
      <c r="L75" s="85"/>
      <c r="M75" s="207"/>
      <c r="N75" s="240" t="s">
        <v>204</v>
      </c>
      <c r="O75" s="207"/>
      <c r="P75" s="208"/>
      <c r="Q75" s="208"/>
      <c r="R75" s="208"/>
      <c r="S75" s="208"/>
    </row>
    <row r="76" spans="1:19" ht="17.100000000000001" customHeight="1" x14ac:dyDescent="0.2">
      <c r="A76" s="23"/>
      <c r="B76" s="23"/>
      <c r="C76" s="23"/>
      <c r="D76" s="81" t="s">
        <v>102</v>
      </c>
      <c r="E76" s="657" t="s">
        <v>122</v>
      </c>
      <c r="F76" s="658"/>
      <c r="G76" s="331"/>
      <c r="H76" s="357" t="str">
        <f>_B.1.3_Schulungen</f>
        <v/>
      </c>
      <c r="I76" s="358" t="str">
        <f>_B.1.3_Schulungen</f>
        <v/>
      </c>
      <c r="J76" s="82"/>
      <c r="K76" s="83"/>
      <c r="L76" s="85"/>
      <c r="M76" s="208"/>
      <c r="N76" s="208"/>
      <c r="O76" s="208"/>
      <c r="P76" s="208"/>
      <c r="Q76" s="208"/>
      <c r="R76" s="208"/>
      <c r="S76" s="208"/>
    </row>
    <row r="77" spans="1:19" ht="17.100000000000001" customHeight="1" x14ac:dyDescent="0.2">
      <c r="A77" s="23"/>
      <c r="B77" s="23"/>
      <c r="C77" s="23"/>
      <c r="D77" s="81" t="s">
        <v>49</v>
      </c>
      <c r="E77" s="657" t="s">
        <v>52</v>
      </c>
      <c r="F77" s="658"/>
      <c r="G77" s="331"/>
      <c r="H77" s="357" t="str">
        <f>_B.1.4_Diversity</f>
        <v/>
      </c>
      <c r="I77" s="358" t="str">
        <f>_B.1.4_Diversity</f>
        <v/>
      </c>
      <c r="J77" s="31"/>
      <c r="K77" s="71"/>
      <c r="L77" s="85"/>
      <c r="M77" s="208"/>
      <c r="N77" s="208"/>
      <c r="O77" s="208"/>
      <c r="P77" s="208"/>
      <c r="Q77" s="208"/>
      <c r="R77" s="208"/>
      <c r="S77" s="208"/>
    </row>
    <row r="78" spans="1:19" ht="17.100000000000001" customHeight="1" x14ac:dyDescent="0.2">
      <c r="A78" s="23"/>
      <c r="B78" s="23"/>
      <c r="C78" s="23"/>
      <c r="D78" s="81" t="s">
        <v>50</v>
      </c>
      <c r="E78" s="657" t="s">
        <v>218</v>
      </c>
      <c r="F78" s="658"/>
      <c r="G78" s="331"/>
      <c r="H78" s="357" t="str">
        <f>_B.1.5_Sonstige</f>
        <v/>
      </c>
      <c r="I78" s="358" t="str">
        <f>_B.1.5_Sonstige</f>
        <v/>
      </c>
      <c r="J78" s="31"/>
      <c r="K78" s="71"/>
      <c r="L78" s="85"/>
      <c r="M78" s="208"/>
      <c r="N78" s="208"/>
      <c r="O78" s="208"/>
      <c r="P78" s="208"/>
      <c r="Q78" s="208"/>
      <c r="R78" s="208"/>
      <c r="S78" s="208"/>
    </row>
    <row r="79" spans="1:19" ht="17.100000000000001" customHeight="1" x14ac:dyDescent="0.2">
      <c r="A79" s="23"/>
      <c r="B79" s="23"/>
      <c r="C79" s="23"/>
      <c r="D79" s="81" t="s">
        <v>51</v>
      </c>
      <c r="E79" s="657" t="s">
        <v>219</v>
      </c>
      <c r="F79" s="658"/>
      <c r="G79" s="331"/>
      <c r="H79" s="357" t="str">
        <f>_B.1.6_Weitere</f>
        <v/>
      </c>
      <c r="I79" s="358" t="str">
        <f>_B.1.6_Weitere</f>
        <v/>
      </c>
      <c r="J79" s="31"/>
      <c r="K79" s="71"/>
      <c r="L79" s="85"/>
      <c r="M79" s="208"/>
      <c r="N79" s="208"/>
      <c r="O79" s="208"/>
      <c r="P79" s="208"/>
      <c r="Q79" s="208"/>
      <c r="R79" s="208"/>
      <c r="S79" s="208"/>
    </row>
    <row r="80" spans="1:19" ht="6" customHeight="1" x14ac:dyDescent="0.2">
      <c r="A80" s="23"/>
      <c r="B80" s="23"/>
      <c r="C80" s="23"/>
      <c r="D80" s="84"/>
      <c r="E80" s="45"/>
      <c r="F80" s="45"/>
      <c r="G80" s="45"/>
      <c r="H80" s="17"/>
      <c r="I80" s="87"/>
      <c r="J80" s="46"/>
      <c r="K80" s="85"/>
      <c r="L80" s="85"/>
      <c r="M80" s="208"/>
      <c r="N80" s="208"/>
      <c r="O80" s="208"/>
      <c r="P80" s="208"/>
      <c r="Q80" s="208"/>
      <c r="R80" s="208"/>
      <c r="S80" s="208"/>
    </row>
    <row r="81" spans="1:19" ht="15" customHeight="1" x14ac:dyDescent="0.2">
      <c r="A81" s="23"/>
      <c r="B81" s="23"/>
      <c r="D81" s="127" t="s">
        <v>302</v>
      </c>
      <c r="E81" s="45"/>
      <c r="F81" s="45"/>
      <c r="G81" s="45"/>
      <c r="H81" s="87"/>
      <c r="I81" s="23"/>
      <c r="J81" s="88"/>
      <c r="K81" s="88"/>
      <c r="L81" s="88"/>
      <c r="M81" s="208"/>
      <c r="N81" s="208"/>
      <c r="O81" s="208"/>
      <c r="P81" s="208"/>
      <c r="Q81" s="208"/>
      <c r="R81" s="208"/>
      <c r="S81" s="208"/>
    </row>
    <row r="82" spans="1:19" ht="18" customHeight="1" x14ac:dyDescent="0.2">
      <c r="A82" s="23"/>
      <c r="B82" s="23"/>
      <c r="C82" s="23"/>
      <c r="D82" s="60"/>
      <c r="E82" s="61"/>
      <c r="F82" s="17"/>
      <c r="G82" s="17"/>
      <c r="H82" s="65" t="s">
        <v>220</v>
      </c>
      <c r="I82" s="381" t="str">
        <f>IF(I83="Angaben fehlen","",SUM(COUNTIF(I75:I79,"x")))</f>
        <v/>
      </c>
      <c r="J82" s="85"/>
      <c r="K82" s="85"/>
      <c r="L82" s="85"/>
      <c r="M82" s="208"/>
      <c r="N82" s="208"/>
      <c r="O82" s="208"/>
      <c r="P82" s="208"/>
      <c r="Q82" s="208"/>
      <c r="R82" s="208"/>
      <c r="S82" s="208"/>
    </row>
    <row r="83" spans="1:19" ht="25.5" customHeight="1" x14ac:dyDescent="0.2">
      <c r="A83" s="23"/>
      <c r="B83" s="23"/>
      <c r="C83" s="23"/>
      <c r="D83" s="60"/>
      <c r="E83" s="61"/>
      <c r="F83" s="17"/>
      <c r="G83" s="17"/>
      <c r="H83" s="67" t="s">
        <v>221</v>
      </c>
      <c r="I83" s="377" t="str">
        <f t="array" ref="I83">IF(I72="","Angaben fehlen",IF(I72="Nein","Negativ",IF(AND(I72="Ja",I76:I79=""),"Neutral","Positiv")))</f>
        <v>Angaben fehlen</v>
      </c>
      <c r="J83" s="59"/>
      <c r="K83" s="59"/>
      <c r="L83" s="59"/>
      <c r="M83" s="208"/>
      <c r="N83" s="208"/>
      <c r="O83" s="208"/>
      <c r="P83" s="208"/>
      <c r="Q83" s="208"/>
      <c r="R83" s="208"/>
      <c r="S83" s="208"/>
    </row>
    <row r="84" spans="1:19" ht="31.5" customHeight="1" x14ac:dyDescent="0.2">
      <c r="A84" s="23"/>
      <c r="B84" s="89"/>
      <c r="C84" s="23"/>
      <c r="D84" s="22"/>
      <c r="E84" s="22"/>
      <c r="F84" s="17"/>
      <c r="G84" s="17"/>
      <c r="H84" s="17"/>
      <c r="I84" s="377" t="str">
        <f>IF(I83="Angaben Fehlen","",IF(I83="Negativ","Nicht förderfähig","Förderfähig"))</f>
        <v/>
      </c>
      <c r="J84" s="88"/>
      <c r="K84" s="88"/>
      <c r="L84" s="88"/>
      <c r="M84" s="208"/>
      <c r="N84" s="208"/>
      <c r="O84" s="208"/>
      <c r="P84" s="208"/>
      <c r="Q84" s="208"/>
      <c r="R84" s="208"/>
      <c r="S84" s="208"/>
    </row>
    <row r="85" spans="1:19" ht="15" customHeight="1" x14ac:dyDescent="0.2">
      <c r="A85" s="23"/>
      <c r="B85" s="23"/>
      <c r="C85" s="23"/>
      <c r="D85" s="22"/>
      <c r="E85" s="22"/>
      <c r="F85" s="17"/>
      <c r="G85" s="17"/>
      <c r="H85" s="17"/>
      <c r="I85" s="45"/>
      <c r="J85" s="88"/>
      <c r="K85" s="88"/>
      <c r="L85" s="88"/>
      <c r="M85" s="208"/>
      <c r="N85" s="208"/>
      <c r="O85" s="208"/>
      <c r="P85" s="208"/>
      <c r="Q85" s="208"/>
      <c r="R85" s="208"/>
      <c r="S85" s="208"/>
    </row>
    <row r="86" spans="1:19" ht="15" customHeight="1" x14ac:dyDescent="0.2">
      <c r="A86" s="23"/>
      <c r="B86" s="23"/>
      <c r="C86" s="23"/>
      <c r="D86" s="22"/>
      <c r="E86" s="22"/>
      <c r="F86" s="17"/>
      <c r="G86" s="17"/>
      <c r="H86" s="17"/>
      <c r="I86" s="45"/>
      <c r="J86" s="88"/>
      <c r="K86" s="88"/>
      <c r="L86" s="88"/>
      <c r="M86" s="208"/>
      <c r="N86" s="208"/>
      <c r="O86" s="208"/>
      <c r="P86" s="208"/>
      <c r="Q86" s="208"/>
      <c r="R86" s="208"/>
      <c r="S86" s="208"/>
    </row>
    <row r="87" spans="1:19" ht="28.5" customHeight="1" x14ac:dyDescent="0.2">
      <c r="A87" s="16" t="s">
        <v>301</v>
      </c>
      <c r="C87" s="20"/>
      <c r="D87" s="22"/>
      <c r="E87" s="22"/>
      <c r="F87" s="23"/>
      <c r="G87" s="23"/>
      <c r="H87" s="23"/>
      <c r="I87" s="23"/>
      <c r="J87" s="660" t="str">
        <f>J29</f>
        <v>Die Angabe des Antragstellers im Formular Zielbeiträge zu der (Teil-)Frage ist plausibel und wurde übernommen.</v>
      </c>
      <c r="K87" s="661"/>
      <c r="L87" s="88"/>
      <c r="M87" s="208"/>
      <c r="N87" s="208"/>
      <c r="O87" s="208"/>
      <c r="P87" s="208"/>
      <c r="Q87" s="208"/>
      <c r="R87" s="208"/>
      <c r="S87" s="208"/>
    </row>
    <row r="88" spans="1:19" ht="14.25" customHeight="1" x14ac:dyDescent="0.2">
      <c r="A88" s="16"/>
      <c r="C88" s="20"/>
      <c r="D88" s="345">
        <v>1</v>
      </c>
      <c r="E88" s="345">
        <v>2</v>
      </c>
      <c r="F88" s="666">
        <v>3</v>
      </c>
      <c r="G88" s="667"/>
      <c r="H88" s="345">
        <v>4</v>
      </c>
      <c r="I88" s="345">
        <v>5</v>
      </c>
      <c r="J88" s="323"/>
      <c r="K88" s="324"/>
      <c r="L88" s="88"/>
      <c r="M88" s="208"/>
      <c r="N88" s="208"/>
      <c r="O88" s="208"/>
      <c r="P88" s="208"/>
      <c r="Q88" s="208"/>
      <c r="R88" s="208"/>
      <c r="S88" s="208"/>
    </row>
    <row r="89" spans="1:19" ht="43.5" customHeight="1" x14ac:dyDescent="0.2">
      <c r="A89" s="17"/>
      <c r="B89" s="20"/>
      <c r="C89" s="20"/>
      <c r="D89" s="330" t="s">
        <v>213</v>
      </c>
      <c r="E89" s="100" t="s">
        <v>214</v>
      </c>
      <c r="F89" s="101"/>
      <c r="G89" s="101"/>
      <c r="H89" s="371" t="str">
        <f>H71</f>
        <v>Angaben lt. Formular</v>
      </c>
      <c r="I89" s="371" t="str">
        <f>I71</f>
        <v>Angaben, ggf. Eingabe von Hand</v>
      </c>
      <c r="J89" s="365" t="str">
        <f>J71</f>
        <v>Ja / Nein</v>
      </c>
      <c r="K89" s="365" t="str">
        <f>K71</f>
        <v>Wenn nein, bitte hier erläutern</v>
      </c>
      <c r="L89" s="88"/>
      <c r="M89" s="208"/>
      <c r="N89" s="208"/>
      <c r="O89" s="208"/>
      <c r="P89" s="208"/>
      <c r="Q89" s="208"/>
      <c r="R89" s="208"/>
      <c r="S89" s="208"/>
    </row>
    <row r="90" spans="1:19" x14ac:dyDescent="0.2">
      <c r="A90" s="23"/>
      <c r="B90" s="23"/>
      <c r="C90" s="23"/>
      <c r="D90" s="70" t="s">
        <v>222</v>
      </c>
      <c r="E90" s="668" t="s">
        <v>216</v>
      </c>
      <c r="F90" s="669"/>
      <c r="G90" s="328"/>
      <c r="H90" s="670" t="str">
        <f>_B.2.1_Gesetz</f>
        <v/>
      </c>
      <c r="I90" s="676" t="str">
        <f>_B.2.1_Gesetz</f>
        <v/>
      </c>
      <c r="J90" s="79"/>
      <c r="K90" s="80"/>
      <c r="L90" s="85"/>
      <c r="M90" s="208"/>
      <c r="N90" s="208"/>
      <c r="O90" s="208"/>
      <c r="P90" s="208"/>
      <c r="Q90" s="208"/>
      <c r="R90" s="208"/>
      <c r="S90" s="208"/>
    </row>
    <row r="91" spans="1:19" ht="15.75" customHeight="1" x14ac:dyDescent="0.2">
      <c r="A91" s="23"/>
      <c r="B91" s="23"/>
      <c r="C91" s="23"/>
      <c r="D91" s="90"/>
      <c r="E91" s="674" t="s">
        <v>275</v>
      </c>
      <c r="F91" s="675"/>
      <c r="G91" s="329"/>
      <c r="H91" s="671"/>
      <c r="I91" s="677"/>
      <c r="J91" s="91"/>
      <c r="K91" s="92"/>
      <c r="L91" s="85"/>
      <c r="M91" s="208"/>
      <c r="N91" s="208"/>
      <c r="O91" s="208"/>
      <c r="P91" s="208"/>
      <c r="Q91" s="208"/>
      <c r="R91" s="208"/>
      <c r="S91" s="208"/>
    </row>
    <row r="92" spans="1:19" ht="19.5" customHeight="1" x14ac:dyDescent="0.2">
      <c r="A92" s="23"/>
      <c r="B92" s="23"/>
      <c r="C92" s="23"/>
      <c r="D92" s="75" t="s">
        <v>217</v>
      </c>
      <c r="E92" s="76"/>
      <c r="F92" s="76"/>
      <c r="G92" s="76"/>
      <c r="H92" s="19"/>
      <c r="I92" s="108"/>
      <c r="J92" s="91"/>
      <c r="K92" s="92"/>
      <c r="L92" s="85"/>
      <c r="M92" s="208"/>
      <c r="N92" s="208"/>
      <c r="O92" s="208"/>
      <c r="P92" s="208"/>
      <c r="Q92" s="208"/>
      <c r="R92" s="208"/>
      <c r="S92" s="208"/>
    </row>
    <row r="93" spans="1:19" ht="14.25" customHeight="1" x14ac:dyDescent="0.2">
      <c r="A93" s="23"/>
      <c r="B93" s="23"/>
      <c r="C93" s="23"/>
      <c r="D93" s="24" t="s">
        <v>91</v>
      </c>
      <c r="E93" s="657" t="s">
        <v>360</v>
      </c>
      <c r="F93" s="658"/>
      <c r="G93" s="658"/>
      <c r="H93" s="357" t="str">
        <f>_B.2.2_Einbeziehung</f>
        <v/>
      </c>
      <c r="I93" s="382" t="str">
        <f>_B.2.2_Einbeziehung</f>
        <v/>
      </c>
      <c r="J93" s="82"/>
      <c r="K93" s="83"/>
      <c r="L93" s="85"/>
      <c r="M93" s="208"/>
      <c r="N93" s="208"/>
      <c r="O93" s="208"/>
      <c r="P93" s="208"/>
      <c r="Q93" s="208"/>
      <c r="R93" s="208"/>
      <c r="S93" s="208"/>
    </row>
    <row r="94" spans="1:19" ht="27" customHeight="1" x14ac:dyDescent="0.2">
      <c r="A94" s="23"/>
      <c r="B94" s="23"/>
      <c r="C94" s="23"/>
      <c r="D94" s="24" t="s">
        <v>103</v>
      </c>
      <c r="E94" s="657" t="s">
        <v>337</v>
      </c>
      <c r="F94" s="658"/>
      <c r="G94" s="658"/>
      <c r="H94" s="357" t="str">
        <f>_B.2.3_Beteiligung</f>
        <v/>
      </c>
      <c r="I94" s="382" t="str">
        <f>_B.2.3_Beteiligung</f>
        <v/>
      </c>
      <c r="J94" s="31"/>
      <c r="K94" s="71"/>
      <c r="L94" s="85"/>
      <c r="M94" s="208"/>
      <c r="N94" s="208"/>
      <c r="O94" s="208"/>
      <c r="P94" s="208"/>
      <c r="Q94" s="208"/>
      <c r="R94" s="208"/>
      <c r="S94" s="208"/>
    </row>
    <row r="95" spans="1:19" ht="41.25" customHeight="1" x14ac:dyDescent="0.2">
      <c r="A95" s="23"/>
      <c r="B95" s="23"/>
      <c r="C95" s="23"/>
      <c r="D95" s="24" t="s">
        <v>92</v>
      </c>
      <c r="E95" s="657" t="s">
        <v>338</v>
      </c>
      <c r="F95" s="658"/>
      <c r="G95" s="658"/>
      <c r="H95" s="357" t="str">
        <f>_B.2.4_BeiBeteiligungDritter</f>
        <v/>
      </c>
      <c r="I95" s="382" t="str">
        <f>_B.2.4_BeiBeteiligungDritter</f>
        <v/>
      </c>
      <c r="J95" s="31"/>
      <c r="K95" s="71"/>
      <c r="L95" s="85"/>
      <c r="M95" s="208"/>
      <c r="N95" s="208"/>
      <c r="O95" s="208"/>
      <c r="P95" s="208"/>
      <c r="Q95" s="208"/>
      <c r="R95" s="208"/>
      <c r="S95" s="208"/>
    </row>
    <row r="96" spans="1:19" ht="17.100000000000001" customHeight="1" x14ac:dyDescent="0.2">
      <c r="A96" s="23"/>
      <c r="B96" s="23"/>
      <c r="C96" s="23"/>
      <c r="D96" s="24" t="s">
        <v>56</v>
      </c>
      <c r="E96" s="657" t="s">
        <v>223</v>
      </c>
      <c r="F96" s="658"/>
      <c r="G96" s="658"/>
      <c r="H96" s="357" t="str">
        <f>_B.2.5_Führungspositionen</f>
        <v/>
      </c>
      <c r="I96" s="382" t="str">
        <f>_B.2.5_Führungspositionen</f>
        <v/>
      </c>
      <c r="J96" s="31"/>
      <c r="K96" s="71"/>
      <c r="L96" s="85"/>
      <c r="M96" s="208"/>
      <c r="N96" s="208"/>
      <c r="O96" s="208"/>
      <c r="P96" s="208"/>
      <c r="Q96" s="208"/>
      <c r="R96" s="208"/>
      <c r="S96" s="208"/>
    </row>
    <row r="97" spans="1:19" ht="17.100000000000001" customHeight="1" x14ac:dyDescent="0.2">
      <c r="A97" s="23"/>
      <c r="B97" s="23"/>
      <c r="C97" s="23"/>
      <c r="D97" s="25" t="s">
        <v>57</v>
      </c>
      <c r="E97" s="657" t="s">
        <v>63</v>
      </c>
      <c r="F97" s="658"/>
      <c r="G97" s="658"/>
      <c r="H97" s="357" t="str">
        <f>_B.2.6_Frauenförderung</f>
        <v/>
      </c>
      <c r="I97" s="382" t="str">
        <f>_B.2.6_Frauenförderung</f>
        <v/>
      </c>
      <c r="J97" s="31"/>
      <c r="K97" s="71"/>
      <c r="L97" s="85"/>
      <c r="M97" s="208"/>
      <c r="N97" s="208"/>
      <c r="O97" s="208"/>
      <c r="P97" s="208"/>
      <c r="Q97" s="208"/>
      <c r="R97" s="208"/>
      <c r="S97" s="208"/>
    </row>
    <row r="98" spans="1:19" ht="17.100000000000001" customHeight="1" x14ac:dyDescent="0.2">
      <c r="A98" s="23"/>
      <c r="B98" s="23"/>
      <c r="C98" s="23"/>
      <c r="D98" s="24" t="s">
        <v>58</v>
      </c>
      <c r="E98" s="657" t="s">
        <v>64</v>
      </c>
      <c r="F98" s="658"/>
      <c r="G98" s="658"/>
      <c r="H98" s="357" t="str">
        <f>_B.2.7_Arbeitsplätze_Frauen</f>
        <v/>
      </c>
      <c r="I98" s="382" t="str">
        <f>_B.2.7_Arbeitsplätze_Frauen</f>
        <v/>
      </c>
      <c r="J98" s="31"/>
      <c r="K98" s="71"/>
      <c r="L98" s="85"/>
      <c r="M98" s="208"/>
      <c r="N98" s="208"/>
      <c r="O98" s="208"/>
      <c r="P98" s="208"/>
      <c r="Q98" s="208"/>
      <c r="R98" s="208"/>
      <c r="S98" s="208"/>
    </row>
    <row r="99" spans="1:19" ht="17.100000000000001" customHeight="1" x14ac:dyDescent="0.2">
      <c r="A99" s="23"/>
      <c r="B99" s="23"/>
      <c r="C99" s="23"/>
      <c r="D99" s="24" t="s">
        <v>59</v>
      </c>
      <c r="E99" s="657" t="s">
        <v>65</v>
      </c>
      <c r="F99" s="658"/>
      <c r="G99" s="658"/>
      <c r="H99" s="357" t="str">
        <f>_B.2.8_Arbeitszeitregelungen</f>
        <v/>
      </c>
      <c r="I99" s="382" t="str">
        <f>_B.2.8_Arbeitszeitregelungen</f>
        <v/>
      </c>
      <c r="J99" s="31"/>
      <c r="K99" s="71"/>
      <c r="L99" s="85"/>
      <c r="M99" s="208"/>
      <c r="N99" s="208"/>
      <c r="O99" s="208"/>
      <c r="P99" s="208"/>
      <c r="Q99" s="208"/>
      <c r="R99" s="208"/>
      <c r="S99" s="208"/>
    </row>
    <row r="100" spans="1:19" ht="17.100000000000001" customHeight="1" x14ac:dyDescent="0.2">
      <c r="A100" s="23"/>
      <c r="B100" s="23"/>
      <c r="C100" s="23"/>
      <c r="D100" s="24" t="s">
        <v>60</v>
      </c>
      <c r="E100" s="657" t="s">
        <v>321</v>
      </c>
      <c r="F100" s="658"/>
      <c r="G100" s="658"/>
      <c r="H100" s="357" t="str">
        <f>_B.2.9_SpezielleEinrichtungen</f>
        <v/>
      </c>
      <c r="I100" s="382" t="str">
        <f>_B.2.9_SpezielleEinrichtungen</f>
        <v/>
      </c>
      <c r="J100" s="31"/>
      <c r="K100" s="71"/>
      <c r="L100" s="85"/>
      <c r="M100" s="208"/>
      <c r="N100" s="208"/>
      <c r="O100" s="208"/>
      <c r="P100" s="208"/>
      <c r="Q100" s="208"/>
      <c r="R100" s="208"/>
      <c r="S100" s="208"/>
    </row>
    <row r="101" spans="1:19" ht="17.100000000000001" customHeight="1" x14ac:dyDescent="0.2">
      <c r="A101" s="23"/>
      <c r="B101" s="23"/>
      <c r="C101" s="23"/>
      <c r="D101" s="24" t="s">
        <v>61</v>
      </c>
      <c r="E101" s="657" t="s">
        <v>224</v>
      </c>
      <c r="F101" s="658"/>
      <c r="G101" s="658"/>
      <c r="H101" s="357" t="str">
        <f>_B.2.10_WeitereMaßnahmen</f>
        <v/>
      </c>
      <c r="I101" s="382" t="str">
        <f>_B.2.10_WeitereMaßnahmen</f>
        <v/>
      </c>
      <c r="J101" s="31"/>
      <c r="K101" s="71"/>
      <c r="L101" s="85"/>
      <c r="M101" s="208"/>
      <c r="N101" s="208"/>
      <c r="O101" s="208"/>
      <c r="P101" s="208"/>
      <c r="Q101" s="208"/>
      <c r="R101" s="208"/>
      <c r="S101" s="208"/>
    </row>
    <row r="102" spans="1:19" ht="6.75" customHeight="1" x14ac:dyDescent="0.2">
      <c r="A102" s="23"/>
      <c r="B102" s="23"/>
      <c r="C102" s="23"/>
      <c r="D102" s="16"/>
      <c r="E102" s="45"/>
      <c r="F102" s="45"/>
      <c r="G102" s="45"/>
      <c r="H102" s="17"/>
      <c r="I102" s="87"/>
      <c r="J102" s="93"/>
      <c r="K102" s="94"/>
      <c r="L102" s="85"/>
      <c r="M102" s="208"/>
      <c r="N102" s="208"/>
      <c r="O102" s="208"/>
      <c r="P102" s="208"/>
      <c r="Q102" s="208"/>
      <c r="R102" s="208"/>
      <c r="S102" s="208"/>
    </row>
    <row r="103" spans="1:19" ht="15.75" customHeight="1" x14ac:dyDescent="0.2">
      <c r="A103" s="23"/>
      <c r="B103" s="23"/>
      <c r="D103" s="126" t="s">
        <v>304</v>
      </c>
      <c r="E103" s="45"/>
      <c r="F103" s="45"/>
      <c r="G103" s="45"/>
      <c r="H103" s="87"/>
      <c r="I103" s="23"/>
      <c r="J103" s="95"/>
      <c r="K103" s="95"/>
      <c r="L103" s="88"/>
      <c r="M103" s="208"/>
      <c r="N103" s="208"/>
      <c r="O103" s="208"/>
      <c r="P103" s="208"/>
      <c r="Q103" s="208"/>
      <c r="R103" s="208"/>
      <c r="S103" s="208"/>
    </row>
    <row r="104" spans="1:19" s="239" customFormat="1" x14ac:dyDescent="0.2">
      <c r="A104" s="64"/>
      <c r="B104" s="64"/>
      <c r="C104" s="64"/>
      <c r="D104" s="64"/>
      <c r="E104" s="64"/>
      <c r="F104" s="64"/>
      <c r="G104" s="64"/>
      <c r="H104" s="65" t="s">
        <v>220</v>
      </c>
      <c r="I104" s="381" t="str">
        <f t="array" ref="I104">IF(I105="Angaben fehlen","",SUM(COUNTIF(I93:I101,"x")))</f>
        <v/>
      </c>
      <c r="J104" s="94"/>
      <c r="K104" s="94"/>
      <c r="L104" s="85"/>
      <c r="M104" s="207"/>
      <c r="N104" s="207"/>
      <c r="O104" s="207"/>
      <c r="P104" s="207"/>
      <c r="Q104" s="207"/>
      <c r="R104" s="207"/>
      <c r="S104" s="207"/>
    </row>
    <row r="105" spans="1:19" s="239" customFormat="1" ht="25.5" customHeight="1" x14ac:dyDescent="0.2">
      <c r="A105" s="64"/>
      <c r="B105" s="64"/>
      <c r="C105" s="64"/>
      <c r="D105" s="64"/>
      <c r="E105" s="64"/>
      <c r="F105" s="64"/>
      <c r="G105" s="64"/>
      <c r="H105" s="96" t="s">
        <v>221</v>
      </c>
      <c r="I105" s="377" t="str">
        <f t="array" ref="I105">IF(I90="","Angaben fehlen",IF(I90="Nein","Negativ",IF(AND(I90="Ja",I94:I101=""),"Neutral","Positiv")))</f>
        <v>Angaben fehlen</v>
      </c>
      <c r="J105" s="97"/>
      <c r="K105" s="97"/>
      <c r="L105" s="241"/>
      <c r="M105" s="207"/>
      <c r="N105" s="207"/>
      <c r="O105" s="207"/>
      <c r="P105" s="207"/>
      <c r="Q105" s="207"/>
      <c r="R105" s="207"/>
      <c r="S105" s="207"/>
    </row>
    <row r="106" spans="1:19" ht="24.75" customHeight="1" x14ac:dyDescent="0.2">
      <c r="A106" s="23"/>
      <c r="B106" s="23"/>
      <c r="C106" s="23"/>
      <c r="D106" s="60"/>
      <c r="E106" s="22"/>
      <c r="F106" s="23"/>
      <c r="G106" s="23"/>
      <c r="H106" s="23"/>
      <c r="I106" s="377" t="str">
        <f>IF(I105="Angaben fehlen","",IF(I105="Negativ","Nicht förderfähig","Förderfähig"))</f>
        <v/>
      </c>
      <c r="J106" s="98"/>
      <c r="K106" s="98"/>
      <c r="L106" s="68"/>
      <c r="M106" s="207"/>
      <c r="N106" s="207"/>
      <c r="O106" s="207"/>
      <c r="P106" s="208"/>
      <c r="Q106" s="208"/>
      <c r="R106" s="208"/>
      <c r="S106" s="208"/>
    </row>
    <row r="107" spans="1:19" x14ac:dyDescent="0.2">
      <c r="L107" s="208"/>
      <c r="M107" s="208"/>
      <c r="N107" s="208"/>
      <c r="O107" s="208"/>
      <c r="P107" s="208"/>
      <c r="Q107" s="208"/>
      <c r="R107" s="208"/>
      <c r="S107" s="208"/>
    </row>
    <row r="108" spans="1:19" x14ac:dyDescent="0.2">
      <c r="A108" s="125" t="s">
        <v>317</v>
      </c>
      <c r="B108" s="108"/>
      <c r="C108" s="108"/>
      <c r="D108" s="109"/>
      <c r="E108" s="109"/>
      <c r="F108" s="108"/>
      <c r="G108" s="108"/>
      <c r="H108" s="108"/>
      <c r="I108" s="110"/>
      <c r="J108" s="18"/>
      <c r="K108" s="18"/>
      <c r="L108" s="69"/>
      <c r="M108" s="208"/>
      <c r="N108" s="208"/>
      <c r="O108" s="208"/>
      <c r="P108" s="208"/>
      <c r="Q108" s="208"/>
      <c r="R108" s="208"/>
      <c r="S108" s="208"/>
    </row>
    <row r="109" spans="1:19" ht="6.75" customHeight="1" x14ac:dyDescent="0.2">
      <c r="A109" s="111"/>
      <c r="B109" s="18"/>
      <c r="C109" s="18"/>
      <c r="D109" s="112"/>
      <c r="E109" s="112"/>
      <c r="F109" s="18"/>
      <c r="G109" s="18"/>
      <c r="H109" s="18"/>
      <c r="I109" s="113"/>
      <c r="J109" s="18"/>
      <c r="K109" s="18"/>
      <c r="L109" s="69"/>
      <c r="M109" s="208"/>
      <c r="N109" s="208"/>
      <c r="O109" s="208"/>
      <c r="P109" s="208"/>
      <c r="Q109" s="208"/>
      <c r="R109" s="208"/>
      <c r="S109" s="208"/>
    </row>
    <row r="110" spans="1:19" ht="26.25" customHeight="1" x14ac:dyDescent="0.2">
      <c r="A110" s="111"/>
      <c r="B110" s="18"/>
      <c r="C110" s="18"/>
      <c r="D110" s="114" t="s">
        <v>318</v>
      </c>
      <c r="E110" s="115"/>
      <c r="F110" s="116"/>
      <c r="G110" s="116"/>
      <c r="H110" s="18"/>
      <c r="I110" s="377" t="str">
        <f>I65</f>
        <v>Angaben fehlen</v>
      </c>
      <c r="J110" s="18"/>
      <c r="K110" s="18"/>
      <c r="L110" s="69"/>
      <c r="M110" s="208"/>
      <c r="N110" s="208"/>
      <c r="O110" s="208"/>
      <c r="P110" s="208"/>
      <c r="Q110" s="208"/>
      <c r="R110" s="208"/>
      <c r="S110" s="208"/>
    </row>
    <row r="111" spans="1:19" ht="27.75" customHeight="1" x14ac:dyDescent="0.2">
      <c r="A111" s="111"/>
      <c r="B111" s="18"/>
      <c r="C111" s="18"/>
      <c r="D111" s="679" t="s">
        <v>319</v>
      </c>
      <c r="E111" s="679"/>
      <c r="F111" s="679"/>
      <c r="G111" s="679"/>
      <c r="H111" s="679"/>
      <c r="I111" s="377" t="str">
        <f>I83</f>
        <v>Angaben fehlen</v>
      </c>
      <c r="J111" s="18"/>
      <c r="K111" s="18"/>
      <c r="L111" s="69"/>
      <c r="M111" s="208"/>
      <c r="N111" s="208"/>
      <c r="O111" s="208"/>
      <c r="P111" s="208"/>
      <c r="Q111" s="208"/>
      <c r="R111" s="208"/>
      <c r="S111" s="208"/>
    </row>
    <row r="112" spans="1:19" ht="24.75" customHeight="1" x14ac:dyDescent="0.2">
      <c r="A112" s="111"/>
      <c r="B112" s="18"/>
      <c r="C112" s="18"/>
      <c r="D112" s="679" t="s">
        <v>320</v>
      </c>
      <c r="E112" s="679"/>
      <c r="F112" s="679"/>
      <c r="G112" s="679"/>
      <c r="H112" s="679"/>
      <c r="I112" s="377" t="str">
        <f>I105</f>
        <v>Angaben fehlen</v>
      </c>
      <c r="J112" s="18"/>
      <c r="K112" s="18"/>
      <c r="L112" s="69"/>
      <c r="M112" s="208"/>
      <c r="N112" s="208"/>
      <c r="O112" s="208"/>
      <c r="P112" s="208"/>
      <c r="Q112" s="208"/>
      <c r="R112" s="208"/>
      <c r="S112" s="208"/>
    </row>
    <row r="113" spans="1:19" ht="31.5" customHeight="1" x14ac:dyDescent="0.2">
      <c r="A113" s="111"/>
      <c r="B113" s="18"/>
      <c r="C113" s="18"/>
      <c r="D113" s="114"/>
      <c r="E113" s="112"/>
      <c r="F113" s="116"/>
      <c r="G113" s="116"/>
      <c r="H113" s="117" t="s">
        <v>316</v>
      </c>
      <c r="I113" s="383" t="str">
        <f>IF(OR(I110="Angaben fehlen",I111="Angaben fehlen",I112="Angaben fehlen"),"",IF(AND(I110="Positiv",OR(AND(I111="Neutral",I112="Positiv"),AND(I111="Positiv",I112="Neutral"),AND(I111="Neutral",I112="Neutral"),AND(I111="Positiv",I112="Positiv"))),"Förderfähig","Nicht förderfähig"))</f>
        <v/>
      </c>
      <c r="J113" s="18"/>
      <c r="K113" s="18"/>
      <c r="L113" s="69"/>
      <c r="M113" s="208"/>
      <c r="N113" s="208"/>
      <c r="O113" s="208"/>
      <c r="P113" s="208"/>
      <c r="Q113" s="208"/>
      <c r="R113" s="208"/>
      <c r="S113" s="208"/>
    </row>
    <row r="114" spans="1:19" ht="4.5" customHeight="1" x14ac:dyDescent="0.2">
      <c r="A114" s="118"/>
      <c r="B114" s="119"/>
      <c r="C114" s="119"/>
      <c r="D114" s="120"/>
      <c r="E114" s="121"/>
      <c r="F114" s="122"/>
      <c r="G114" s="122"/>
      <c r="H114" s="123"/>
      <c r="I114" s="124"/>
      <c r="J114" s="18"/>
      <c r="K114" s="18"/>
      <c r="L114" s="69"/>
      <c r="M114" s="208"/>
      <c r="N114" s="208"/>
      <c r="O114" s="208"/>
      <c r="P114" s="208"/>
      <c r="Q114" s="208"/>
      <c r="R114" s="208"/>
      <c r="S114" s="208"/>
    </row>
    <row r="115" spans="1:19" ht="13.5" customHeight="1" x14ac:dyDescent="0.2">
      <c r="J115" s="11"/>
      <c r="K115" s="11"/>
      <c r="L115" s="208"/>
      <c r="M115" s="208"/>
      <c r="N115" s="208"/>
      <c r="O115" s="208"/>
      <c r="P115" s="208"/>
      <c r="Q115" s="208"/>
      <c r="R115" s="208"/>
      <c r="S115" s="208"/>
    </row>
    <row r="116" spans="1:19" hidden="1" x14ac:dyDescent="0.2">
      <c r="A116" s="242" t="s">
        <v>225</v>
      </c>
      <c r="B116" s="243"/>
      <c r="C116" s="243"/>
      <c r="D116" s="243"/>
      <c r="E116" s="244"/>
      <c r="F116" s="244"/>
      <c r="G116" s="244"/>
      <c r="H116" s="244"/>
      <c r="I116" s="244"/>
      <c r="J116" s="244"/>
      <c r="K116" s="245"/>
      <c r="L116" s="69"/>
      <c r="M116" s="208"/>
      <c r="N116" s="208"/>
      <c r="O116" s="208"/>
      <c r="P116" s="208"/>
      <c r="Q116" s="208"/>
      <c r="R116" s="208"/>
      <c r="S116" s="208"/>
    </row>
    <row r="117" spans="1:19" ht="30" hidden="1" customHeight="1" x14ac:dyDescent="0.2">
      <c r="A117" s="680" t="s">
        <v>226</v>
      </c>
      <c r="B117" s="681"/>
      <c r="C117" s="681"/>
      <c r="D117" s="681"/>
      <c r="E117" s="681"/>
      <c r="F117" s="681"/>
      <c r="G117" s="681"/>
      <c r="H117" s="681"/>
      <c r="I117" s="681"/>
      <c r="J117" s="681"/>
      <c r="K117" s="246"/>
      <c r="L117" s="335"/>
      <c r="M117" s="208"/>
      <c r="N117" s="208"/>
      <c r="O117" s="208"/>
      <c r="P117" s="208"/>
      <c r="Q117" s="208"/>
      <c r="R117" s="208"/>
      <c r="S117" s="208"/>
    </row>
    <row r="118" spans="1:19" hidden="1" x14ac:dyDescent="0.2">
      <c r="A118" s="247" t="s">
        <v>227</v>
      </c>
      <c r="B118" s="248"/>
      <c r="C118" s="248"/>
      <c r="D118" s="248"/>
      <c r="E118" s="69"/>
      <c r="F118" s="69"/>
      <c r="G118" s="69"/>
      <c r="H118" s="69"/>
      <c r="I118" s="69"/>
      <c r="J118" s="69"/>
      <c r="K118" s="249"/>
      <c r="L118" s="69"/>
      <c r="M118" s="208"/>
      <c r="N118" s="208"/>
      <c r="O118" s="208"/>
      <c r="P118" s="208"/>
      <c r="Q118" s="208"/>
      <c r="R118" s="208"/>
      <c r="S118" s="208"/>
    </row>
    <row r="119" spans="1:19" hidden="1" x14ac:dyDescent="0.2">
      <c r="A119" s="247"/>
      <c r="B119" s="69"/>
      <c r="C119" s="69"/>
      <c r="D119" s="248"/>
      <c r="E119" s="248"/>
      <c r="F119" s="250"/>
      <c r="G119" s="250"/>
      <c r="H119" s="69"/>
      <c r="I119" s="69"/>
      <c r="J119" s="69"/>
      <c r="K119" s="249"/>
      <c r="L119" s="69"/>
      <c r="M119" s="208"/>
      <c r="N119" s="208"/>
      <c r="O119" s="208"/>
      <c r="P119" s="208"/>
      <c r="Q119" s="208"/>
      <c r="R119" s="208"/>
      <c r="S119" s="208"/>
    </row>
    <row r="120" spans="1:19" hidden="1" x14ac:dyDescent="0.2">
      <c r="A120" s="247"/>
      <c r="B120" s="69"/>
      <c r="C120" s="69"/>
      <c r="D120" s="248"/>
      <c r="E120" s="248"/>
      <c r="F120" s="69"/>
      <c r="G120" s="69"/>
      <c r="H120" s="69"/>
      <c r="I120" s="69"/>
      <c r="J120" s="69"/>
      <c r="K120" s="249"/>
      <c r="L120" s="69"/>
      <c r="M120" s="208"/>
      <c r="N120" s="208"/>
      <c r="O120" s="208"/>
      <c r="P120" s="208"/>
      <c r="Q120" s="208"/>
      <c r="R120" s="208"/>
      <c r="S120" s="208"/>
    </row>
    <row r="121" spans="1:19" hidden="1" x14ac:dyDescent="0.2">
      <c r="A121" s="247"/>
      <c r="B121" s="69"/>
      <c r="C121" s="69"/>
      <c r="D121" s="248"/>
      <c r="E121" s="248"/>
      <c r="F121" s="69"/>
      <c r="G121" s="69"/>
      <c r="H121" s="69"/>
      <c r="I121" s="69"/>
      <c r="J121" s="69"/>
      <c r="K121" s="249"/>
      <c r="L121" s="69"/>
      <c r="M121" s="208"/>
      <c r="N121" s="208"/>
      <c r="O121" s="208"/>
      <c r="P121" s="208"/>
      <c r="Q121" s="208"/>
      <c r="R121" s="208"/>
      <c r="S121" s="208"/>
    </row>
    <row r="122" spans="1:19" hidden="1" x14ac:dyDescent="0.2">
      <c r="A122" s="251"/>
      <c r="B122" s="682"/>
      <c r="C122" s="682"/>
      <c r="D122" s="682"/>
      <c r="E122" s="248"/>
      <c r="F122" s="69"/>
      <c r="G122" s="69"/>
      <c r="H122" s="69"/>
      <c r="I122" s="69"/>
      <c r="J122" s="69"/>
      <c r="K122" s="249"/>
      <c r="L122" s="69"/>
      <c r="M122" s="208"/>
      <c r="N122" s="208"/>
      <c r="O122" s="208"/>
      <c r="P122" s="208"/>
      <c r="Q122" s="208"/>
      <c r="R122" s="208"/>
      <c r="S122" s="208"/>
    </row>
    <row r="123" spans="1:19" ht="25.5" hidden="1" customHeight="1" x14ac:dyDescent="0.2">
      <c r="A123" s="251"/>
      <c r="B123" s="678" t="s">
        <v>66</v>
      </c>
      <c r="C123" s="678"/>
      <c r="D123" s="678"/>
      <c r="E123" s="252"/>
      <c r="F123" s="253" t="s">
        <v>228</v>
      </c>
      <c r="G123" s="350"/>
      <c r="H123" s="254"/>
      <c r="I123" s="254"/>
      <c r="J123" s="254"/>
      <c r="K123" s="255"/>
      <c r="L123" s="69"/>
      <c r="M123" s="208"/>
      <c r="N123" s="208"/>
      <c r="O123" s="208"/>
      <c r="P123" s="208"/>
      <c r="Q123" s="208"/>
      <c r="R123" s="208"/>
      <c r="S123" s="208"/>
    </row>
    <row r="124" spans="1:19" x14ac:dyDescent="0.2">
      <c r="A124" s="11"/>
      <c r="B124" s="256"/>
      <c r="C124" s="256"/>
      <c r="D124" s="257"/>
      <c r="E124" s="258"/>
      <c r="F124" s="256"/>
      <c r="G124" s="256"/>
      <c r="H124" s="11"/>
      <c r="I124" s="11"/>
      <c r="J124" s="208"/>
      <c r="K124" s="208"/>
    </row>
    <row r="125" spans="1:19" x14ac:dyDescent="0.2">
      <c r="B125" s="259"/>
      <c r="C125" s="259"/>
      <c r="D125" s="260"/>
      <c r="F125" s="259"/>
      <c r="G125" s="259"/>
    </row>
  </sheetData>
  <sheetProtection password="8333" sheet="1" objects="1" scenarios="1" formatRows="0"/>
  <mergeCells count="56">
    <mergeCell ref="B123:D123"/>
    <mergeCell ref="E93:G93"/>
    <mergeCell ref="E100:G100"/>
    <mergeCell ref="E101:G101"/>
    <mergeCell ref="D111:H111"/>
    <mergeCell ref="D112:H112"/>
    <mergeCell ref="A117:J117"/>
    <mergeCell ref="B122:D122"/>
    <mergeCell ref="E94:G94"/>
    <mergeCell ref="E95:G95"/>
    <mergeCell ref="E96:G96"/>
    <mergeCell ref="E97:G97"/>
    <mergeCell ref="E98:G98"/>
    <mergeCell ref="E99:G99"/>
    <mergeCell ref="F88:G88"/>
    <mergeCell ref="E90:F90"/>
    <mergeCell ref="H90:H91"/>
    <mergeCell ref="I90:I91"/>
    <mergeCell ref="E91:F91"/>
    <mergeCell ref="J87:K87"/>
    <mergeCell ref="F60:H60"/>
    <mergeCell ref="J69:K69"/>
    <mergeCell ref="F70:G70"/>
    <mergeCell ref="E72:F72"/>
    <mergeCell ref="H72:H73"/>
    <mergeCell ref="I72:I73"/>
    <mergeCell ref="E73:F73"/>
    <mergeCell ref="E75:F75"/>
    <mergeCell ref="E76:F76"/>
    <mergeCell ref="E77:F77"/>
    <mergeCell ref="E78:F78"/>
    <mergeCell ref="E79:F79"/>
    <mergeCell ref="F45:H45"/>
    <mergeCell ref="J47:K47"/>
    <mergeCell ref="C50:C57"/>
    <mergeCell ref="D51:D52"/>
    <mergeCell ref="E51:E52"/>
    <mergeCell ref="E55:E57"/>
    <mergeCell ref="I55:I57"/>
    <mergeCell ref="F23:I23"/>
    <mergeCell ref="F26:I26"/>
    <mergeCell ref="J28:K28"/>
    <mergeCell ref="J29:K29"/>
    <mergeCell ref="C32:C44"/>
    <mergeCell ref="I32:I33"/>
    <mergeCell ref="D34:D35"/>
    <mergeCell ref="E34:E35"/>
    <mergeCell ref="E38:E39"/>
    <mergeCell ref="I38:I40"/>
    <mergeCell ref="I41:I44"/>
    <mergeCell ref="A12:I12"/>
    <mergeCell ref="A13:I13"/>
    <mergeCell ref="A15:A18"/>
    <mergeCell ref="D15:I15"/>
    <mergeCell ref="E17:I17"/>
    <mergeCell ref="D18:I18"/>
  </mergeCells>
  <conditionalFormatting sqref="I67">
    <cfRule type="cellIs" dxfId="29" priority="31" stopIfTrue="1" operator="equal">
      <formula>"Nicht förderfähig"</formula>
    </cfRule>
    <cfRule type="cellIs" dxfId="28" priority="32" stopIfTrue="1" operator="equal">
      <formula>"Förderfähig"</formula>
    </cfRule>
  </conditionalFormatting>
  <conditionalFormatting sqref="I65">
    <cfRule type="cellIs" dxfId="27" priority="29" stopIfTrue="1" operator="equal">
      <formula>"Positiv"</formula>
    </cfRule>
    <cfRule type="cellIs" dxfId="26" priority="30" stopIfTrue="1" operator="notEqual">
      <formula>"Positiv"</formula>
    </cfRule>
  </conditionalFormatting>
  <conditionalFormatting sqref="I106">
    <cfRule type="cellIs" dxfId="25" priority="27" stopIfTrue="1" operator="equal">
      <formula>"Nicht förderfähig"</formula>
    </cfRule>
    <cfRule type="cellIs" dxfId="24" priority="28" stopIfTrue="1" operator="equal">
      <formula>"Förderfähig"</formula>
    </cfRule>
  </conditionalFormatting>
  <conditionalFormatting sqref="I105">
    <cfRule type="cellIs" dxfId="23" priority="16" stopIfTrue="1" operator="equal">
      <formula>"Neutral"</formula>
    </cfRule>
    <cfRule type="cellIs" dxfId="22" priority="25" stopIfTrue="1" operator="equal">
      <formula>"Positiv"</formula>
    </cfRule>
    <cfRule type="cellIs" dxfId="21" priority="26" stopIfTrue="1" operator="notEqual">
      <formula>"Positiv"</formula>
    </cfRule>
  </conditionalFormatting>
  <conditionalFormatting sqref="I84:I86">
    <cfRule type="cellIs" dxfId="20" priority="23" stopIfTrue="1" operator="equal">
      <formula>"Nicht förderfähig"</formula>
    </cfRule>
    <cfRule type="cellIs" dxfId="19" priority="24" stopIfTrue="1" operator="equal">
      <formula>"Förderfähig"</formula>
    </cfRule>
  </conditionalFormatting>
  <conditionalFormatting sqref="I66">
    <cfRule type="cellIs" dxfId="18" priority="21" stopIfTrue="1" operator="equal">
      <formula>"Nicht förderfähig"</formula>
    </cfRule>
    <cfRule type="cellIs" dxfId="17" priority="22" stopIfTrue="1" operator="equal">
      <formula>"Förderfähig"</formula>
    </cfRule>
  </conditionalFormatting>
  <conditionalFormatting sqref="I113:I114">
    <cfRule type="cellIs" dxfId="16" priority="19" stopIfTrue="1" operator="equal">
      <formula>"nicht förderfähig"</formula>
    </cfRule>
    <cfRule type="cellIs" dxfId="15" priority="20" stopIfTrue="1" operator="equal">
      <formula>"förderfähig"</formula>
    </cfRule>
  </conditionalFormatting>
  <conditionalFormatting sqref="I110">
    <cfRule type="cellIs" dxfId="14" priority="17" stopIfTrue="1" operator="equal">
      <formula>"Positiv"</formula>
    </cfRule>
    <cfRule type="cellIs" dxfId="13" priority="18" stopIfTrue="1" operator="notEqual">
      <formula>"Positiv"</formula>
    </cfRule>
  </conditionalFormatting>
  <conditionalFormatting sqref="I83">
    <cfRule type="cellIs" dxfId="12" priority="13" stopIfTrue="1" operator="equal">
      <formula>"Neutral"</formula>
    </cfRule>
    <cfRule type="cellIs" dxfId="11" priority="14" stopIfTrue="1" operator="equal">
      <formula>"Positiv"</formula>
    </cfRule>
    <cfRule type="cellIs" dxfId="10" priority="15" stopIfTrue="1" operator="notEqual">
      <formula>"Positiv"</formula>
    </cfRule>
  </conditionalFormatting>
  <conditionalFormatting sqref="I111">
    <cfRule type="cellIs" dxfId="9" priority="10" stopIfTrue="1" operator="equal">
      <formula>"Neutral"</formula>
    </cfRule>
    <cfRule type="cellIs" dxfId="8" priority="11" stopIfTrue="1" operator="equal">
      <formula>"Positiv"</formula>
    </cfRule>
    <cfRule type="cellIs" dxfId="7" priority="12" stopIfTrue="1" operator="notEqual">
      <formula>"Positiv"</formula>
    </cfRule>
  </conditionalFormatting>
  <conditionalFormatting sqref="I112">
    <cfRule type="cellIs" dxfId="6" priority="7" stopIfTrue="1" operator="equal">
      <formula>"Neutral"</formula>
    </cfRule>
    <cfRule type="cellIs" dxfId="5" priority="8" stopIfTrue="1" operator="equal">
      <formula>"Positiv"</formula>
    </cfRule>
    <cfRule type="cellIs" dxfId="4" priority="9" stopIfTrue="1" operator="notEqual">
      <formula>"Positiv"</formula>
    </cfRule>
  </conditionalFormatting>
  <conditionalFormatting sqref="H72:H73">
    <cfRule type="cellIs" dxfId="3" priority="6" operator="equal">
      <formula>"Nein"</formula>
    </cfRule>
  </conditionalFormatting>
  <conditionalFormatting sqref="H90:H91">
    <cfRule type="cellIs" dxfId="2" priority="5" operator="equal">
      <formula>"Nein"</formula>
    </cfRule>
  </conditionalFormatting>
  <conditionalFormatting sqref="I72:I73">
    <cfRule type="cellIs" dxfId="1" priority="2" operator="equal">
      <formula>"Nein"</formula>
    </cfRule>
  </conditionalFormatting>
  <conditionalFormatting sqref="I90:I91">
    <cfRule type="cellIs" dxfId="0" priority="1" operator="equal">
      <formula>"Nein"</formula>
    </cfRule>
  </conditionalFormatting>
  <dataValidations disablePrompts="1" count="25">
    <dataValidation type="list" allowBlank="1" showInputMessage="1" showErrorMessage="1" sqref="H57">
      <formula1>$O$57:$P$57</formula1>
    </dataValidation>
    <dataValidation type="list" allowBlank="1" showInputMessage="1" showErrorMessage="1" sqref="H56">
      <formula1>$O$56:$P$56</formula1>
    </dataValidation>
    <dataValidation type="list" allowBlank="1" showInputMessage="1" showErrorMessage="1" sqref="H55">
      <formula1>$O$55</formula1>
    </dataValidation>
    <dataValidation type="list" allowBlank="1" showInputMessage="1" showErrorMessage="1" sqref="WVP983089 WLT983089 WBX983089 VSB983089 VIF983089 UYJ983089 UON983089 UER983089 TUV983089 TKZ983089 TBD983089 SRH983089 SHL983089 RXP983089 RNT983089 RDX983089 QUB983089 QKF983089 QAJ983089 PQN983089 PGR983089 OWV983089 OMZ983089 ODD983089 NTH983089 NJL983089 MZP983089 MPT983089 MFX983089 LWB983089 LMF983089 LCJ983089 KSN983089 KIR983089 JYV983089 JOZ983089 JFD983089 IVH983089 ILL983089 IBP983089 HRT983089 HHX983089 GYB983089 GOF983089 GEJ983089 FUN983089 FKR983089 FAV983089 EQZ983089 EHD983089 DXH983089 DNL983089 DDP983089 CTT983089 CJX983089 CAB983089 BQF983089 BGJ983089 AWN983089 AMR983089 ACV983089 SZ983089 JD983089 H983089 WVP917553 WLT917553 WBX917553 VSB917553 VIF917553 UYJ917553 UON917553 UER917553 TUV917553 TKZ917553 TBD917553 SRH917553 SHL917553 RXP917553 RNT917553 RDX917553 QUB917553 QKF917553 QAJ917553 PQN917553 PGR917553 OWV917553 OMZ917553 ODD917553 NTH917553 NJL917553 MZP917553 MPT917553 MFX917553 LWB917553 LMF917553 LCJ917553 KSN917553 KIR917553 JYV917553 JOZ917553 JFD917553 IVH917553 ILL917553 IBP917553 HRT917553 HHX917553 GYB917553 GOF917553 GEJ917553 FUN917553 FKR917553 FAV917553 EQZ917553 EHD917553 DXH917553 DNL917553 DDP917553 CTT917553 CJX917553 CAB917553 BQF917553 BGJ917553 AWN917553 AMR917553 ACV917553 SZ917553 JD917553 H917553 WVP852017 WLT852017 WBX852017 VSB852017 VIF852017 UYJ852017 UON852017 UER852017 TUV852017 TKZ852017 TBD852017 SRH852017 SHL852017 RXP852017 RNT852017 RDX852017 QUB852017 QKF852017 QAJ852017 PQN852017 PGR852017 OWV852017 OMZ852017 ODD852017 NTH852017 NJL852017 MZP852017 MPT852017 MFX852017 LWB852017 LMF852017 LCJ852017 KSN852017 KIR852017 JYV852017 JOZ852017 JFD852017 IVH852017 ILL852017 IBP852017 HRT852017 HHX852017 GYB852017 GOF852017 GEJ852017 FUN852017 FKR852017 FAV852017 EQZ852017 EHD852017 DXH852017 DNL852017 DDP852017 CTT852017 CJX852017 CAB852017 BQF852017 BGJ852017 AWN852017 AMR852017 ACV852017 SZ852017 JD852017 H852017 WVP786481 WLT786481 WBX786481 VSB786481 VIF786481 UYJ786481 UON786481 UER786481 TUV786481 TKZ786481 TBD786481 SRH786481 SHL786481 RXP786481 RNT786481 RDX786481 QUB786481 QKF786481 QAJ786481 PQN786481 PGR786481 OWV786481 OMZ786481 ODD786481 NTH786481 NJL786481 MZP786481 MPT786481 MFX786481 LWB786481 LMF786481 LCJ786481 KSN786481 KIR786481 JYV786481 JOZ786481 JFD786481 IVH786481 ILL786481 IBP786481 HRT786481 HHX786481 GYB786481 GOF786481 GEJ786481 FUN786481 FKR786481 FAV786481 EQZ786481 EHD786481 DXH786481 DNL786481 DDP786481 CTT786481 CJX786481 CAB786481 BQF786481 BGJ786481 AWN786481 AMR786481 ACV786481 SZ786481 JD786481 H786481 WVP720945 WLT720945 WBX720945 VSB720945 VIF720945 UYJ720945 UON720945 UER720945 TUV720945 TKZ720945 TBD720945 SRH720945 SHL720945 RXP720945 RNT720945 RDX720945 QUB720945 QKF720945 QAJ720945 PQN720945 PGR720945 OWV720945 OMZ720945 ODD720945 NTH720945 NJL720945 MZP720945 MPT720945 MFX720945 LWB720945 LMF720945 LCJ720945 KSN720945 KIR720945 JYV720945 JOZ720945 JFD720945 IVH720945 ILL720945 IBP720945 HRT720945 HHX720945 GYB720945 GOF720945 GEJ720945 FUN720945 FKR720945 FAV720945 EQZ720945 EHD720945 DXH720945 DNL720945 DDP720945 CTT720945 CJX720945 CAB720945 BQF720945 BGJ720945 AWN720945 AMR720945 ACV720945 SZ720945 JD720945 H720945 WVP655409 WLT655409 WBX655409 VSB655409 VIF655409 UYJ655409 UON655409 UER655409 TUV655409 TKZ655409 TBD655409 SRH655409 SHL655409 RXP655409 RNT655409 RDX655409 QUB655409 QKF655409 QAJ655409 PQN655409 PGR655409 OWV655409 OMZ655409 ODD655409 NTH655409 NJL655409 MZP655409 MPT655409 MFX655409 LWB655409 LMF655409 LCJ655409 KSN655409 KIR655409 JYV655409 JOZ655409 JFD655409 IVH655409 ILL655409 IBP655409 HRT655409 HHX655409 GYB655409 GOF655409 GEJ655409 FUN655409 FKR655409 FAV655409 EQZ655409 EHD655409 DXH655409 DNL655409 DDP655409 CTT655409 CJX655409 CAB655409 BQF655409 BGJ655409 AWN655409 AMR655409 ACV655409 SZ655409 JD655409 H655409 WVP589873 WLT589873 WBX589873 VSB589873 VIF589873 UYJ589873 UON589873 UER589873 TUV589873 TKZ589873 TBD589873 SRH589873 SHL589873 RXP589873 RNT589873 RDX589873 QUB589873 QKF589873 QAJ589873 PQN589873 PGR589873 OWV589873 OMZ589873 ODD589873 NTH589873 NJL589873 MZP589873 MPT589873 MFX589873 LWB589873 LMF589873 LCJ589873 KSN589873 KIR589873 JYV589873 JOZ589873 JFD589873 IVH589873 ILL589873 IBP589873 HRT589873 HHX589873 GYB589873 GOF589873 GEJ589873 FUN589873 FKR589873 FAV589873 EQZ589873 EHD589873 DXH589873 DNL589873 DDP589873 CTT589873 CJX589873 CAB589873 BQF589873 BGJ589873 AWN589873 AMR589873 ACV589873 SZ589873 JD589873 H589873 WVP524337 WLT524337 WBX524337 VSB524337 VIF524337 UYJ524337 UON524337 UER524337 TUV524337 TKZ524337 TBD524337 SRH524337 SHL524337 RXP524337 RNT524337 RDX524337 QUB524337 QKF524337 QAJ524337 PQN524337 PGR524337 OWV524337 OMZ524337 ODD524337 NTH524337 NJL524337 MZP524337 MPT524337 MFX524337 LWB524337 LMF524337 LCJ524337 KSN524337 KIR524337 JYV524337 JOZ524337 JFD524337 IVH524337 ILL524337 IBP524337 HRT524337 HHX524337 GYB524337 GOF524337 GEJ524337 FUN524337 FKR524337 FAV524337 EQZ524337 EHD524337 DXH524337 DNL524337 DDP524337 CTT524337 CJX524337 CAB524337 BQF524337 BGJ524337 AWN524337 AMR524337 ACV524337 SZ524337 JD524337 H524337 WVP458801 WLT458801 WBX458801 VSB458801 VIF458801 UYJ458801 UON458801 UER458801 TUV458801 TKZ458801 TBD458801 SRH458801 SHL458801 RXP458801 RNT458801 RDX458801 QUB458801 QKF458801 QAJ458801 PQN458801 PGR458801 OWV458801 OMZ458801 ODD458801 NTH458801 NJL458801 MZP458801 MPT458801 MFX458801 LWB458801 LMF458801 LCJ458801 KSN458801 KIR458801 JYV458801 JOZ458801 JFD458801 IVH458801 ILL458801 IBP458801 HRT458801 HHX458801 GYB458801 GOF458801 GEJ458801 FUN458801 FKR458801 FAV458801 EQZ458801 EHD458801 DXH458801 DNL458801 DDP458801 CTT458801 CJX458801 CAB458801 BQF458801 BGJ458801 AWN458801 AMR458801 ACV458801 SZ458801 JD458801 H458801 WVP393265 WLT393265 WBX393265 VSB393265 VIF393265 UYJ393265 UON393265 UER393265 TUV393265 TKZ393265 TBD393265 SRH393265 SHL393265 RXP393265 RNT393265 RDX393265 QUB393265 QKF393265 QAJ393265 PQN393265 PGR393265 OWV393265 OMZ393265 ODD393265 NTH393265 NJL393265 MZP393265 MPT393265 MFX393265 LWB393265 LMF393265 LCJ393265 KSN393265 KIR393265 JYV393265 JOZ393265 JFD393265 IVH393265 ILL393265 IBP393265 HRT393265 HHX393265 GYB393265 GOF393265 GEJ393265 FUN393265 FKR393265 FAV393265 EQZ393265 EHD393265 DXH393265 DNL393265 DDP393265 CTT393265 CJX393265 CAB393265 BQF393265 BGJ393265 AWN393265 AMR393265 ACV393265 SZ393265 JD393265 H393265 WVP327729 WLT327729 WBX327729 VSB327729 VIF327729 UYJ327729 UON327729 UER327729 TUV327729 TKZ327729 TBD327729 SRH327729 SHL327729 RXP327729 RNT327729 RDX327729 QUB327729 QKF327729 QAJ327729 PQN327729 PGR327729 OWV327729 OMZ327729 ODD327729 NTH327729 NJL327729 MZP327729 MPT327729 MFX327729 LWB327729 LMF327729 LCJ327729 KSN327729 KIR327729 JYV327729 JOZ327729 JFD327729 IVH327729 ILL327729 IBP327729 HRT327729 HHX327729 GYB327729 GOF327729 GEJ327729 FUN327729 FKR327729 FAV327729 EQZ327729 EHD327729 DXH327729 DNL327729 DDP327729 CTT327729 CJX327729 CAB327729 BQF327729 BGJ327729 AWN327729 AMR327729 ACV327729 SZ327729 JD327729 H327729 WVP262193 WLT262193 WBX262193 VSB262193 VIF262193 UYJ262193 UON262193 UER262193 TUV262193 TKZ262193 TBD262193 SRH262193 SHL262193 RXP262193 RNT262193 RDX262193 QUB262193 QKF262193 QAJ262193 PQN262193 PGR262193 OWV262193 OMZ262193 ODD262193 NTH262193 NJL262193 MZP262193 MPT262193 MFX262193 LWB262193 LMF262193 LCJ262193 KSN262193 KIR262193 JYV262193 JOZ262193 JFD262193 IVH262193 ILL262193 IBP262193 HRT262193 HHX262193 GYB262193 GOF262193 GEJ262193 FUN262193 FKR262193 FAV262193 EQZ262193 EHD262193 DXH262193 DNL262193 DDP262193 CTT262193 CJX262193 CAB262193 BQF262193 BGJ262193 AWN262193 AMR262193 ACV262193 SZ262193 JD262193 H262193 WVP196657 WLT196657 WBX196657 VSB196657 VIF196657 UYJ196657 UON196657 UER196657 TUV196657 TKZ196657 TBD196657 SRH196657 SHL196657 RXP196657 RNT196657 RDX196657 QUB196657 QKF196657 QAJ196657 PQN196657 PGR196657 OWV196657 OMZ196657 ODD196657 NTH196657 NJL196657 MZP196657 MPT196657 MFX196657 LWB196657 LMF196657 LCJ196657 KSN196657 KIR196657 JYV196657 JOZ196657 JFD196657 IVH196657 ILL196657 IBP196657 HRT196657 HHX196657 GYB196657 GOF196657 GEJ196657 FUN196657 FKR196657 FAV196657 EQZ196657 EHD196657 DXH196657 DNL196657 DDP196657 CTT196657 CJX196657 CAB196657 BQF196657 BGJ196657 AWN196657 AMR196657 ACV196657 SZ196657 JD196657 H196657 WVP131121 WLT131121 WBX131121 VSB131121 VIF131121 UYJ131121 UON131121 UER131121 TUV131121 TKZ131121 TBD131121 SRH131121 SHL131121 RXP131121 RNT131121 RDX131121 QUB131121 QKF131121 QAJ131121 PQN131121 PGR131121 OWV131121 OMZ131121 ODD131121 NTH131121 NJL131121 MZP131121 MPT131121 MFX131121 LWB131121 LMF131121 LCJ131121 KSN131121 KIR131121 JYV131121 JOZ131121 JFD131121 IVH131121 ILL131121 IBP131121 HRT131121 HHX131121 GYB131121 GOF131121 GEJ131121 FUN131121 FKR131121 FAV131121 EQZ131121 EHD131121 DXH131121 DNL131121 DDP131121 CTT131121 CJX131121 CAB131121 BQF131121 BGJ131121 AWN131121 AMR131121 ACV131121 SZ131121 JD131121 H131121 WVP65585 WLT65585 WBX65585 VSB65585 VIF65585 UYJ65585 UON65585 UER65585 TUV65585 TKZ65585 TBD65585 SRH65585 SHL65585 RXP65585 RNT65585 RDX65585 QUB65585 QKF65585 QAJ65585 PQN65585 PGR65585 OWV65585 OMZ65585 ODD65585 NTH65585 NJL65585 MZP65585 MPT65585 MFX65585 LWB65585 LMF65585 LCJ65585 KSN65585 KIR65585 JYV65585 JOZ65585 JFD65585 IVH65585 ILL65585 IBP65585 HRT65585 HHX65585 GYB65585 GOF65585 GEJ65585 FUN65585 FKR65585 FAV65585 EQZ65585 EHD65585 DXH65585 DNL65585 DDP65585 CTT65585 CJX65585 CAB65585 BQF65585 BGJ65585 AWN65585 AMR65585 ACV65585 SZ65585 JD65585 H65585 WVP44 WLT44 WBX44 VSB44 VIF44 UYJ44 UON44 UER44 TUV44 TKZ44 TBD44 SRH44 SHL44 RXP44 RNT44 RDX44 QUB44 QKF44 QAJ44 PQN44 PGR44 OWV44 OMZ44 ODD44 NTH44 NJL44 MZP44 MPT44 MFX44 LWB44 LMF44 LCJ44 KSN44 KIR44 JYV44 JOZ44 JFD44 IVH44 ILL44 IBP44 HRT44 HHX44 GYB44 GOF44 GEJ44 FUN44 FKR44 FAV44 EQZ44 EHD44 DXH44 DNL44 DDP44 CTT44 CJX44 CAB44 BQF44 BGJ44 AWN44 AMR44 ACV44 SZ44 JD44 H44 H52">
      <formula1>$N$44:$P$44</formula1>
    </dataValidation>
    <dataValidation type="list" allowBlank="1" showInputMessage="1" showErrorMessage="1" sqref="WVP983094 WLT983094 WBX983094 VSB983094 VIF983094 UYJ983094 UON983094 UER983094 TUV983094 TKZ983094 TBD983094 SRH983094 SHL983094 RXP983094 RNT983094 RDX983094 QUB983094 QKF983094 QAJ983094 PQN983094 PGR983094 OWV983094 OMZ983094 ODD983094 NTH983094 NJL983094 MZP983094 MPT983094 MFX983094 LWB983094 LMF983094 LCJ983094 KSN983094 KIR983094 JYV983094 JOZ983094 JFD983094 IVH983094 ILL983094 IBP983094 HRT983094 HHX983094 GYB983094 GOF983094 GEJ983094 FUN983094 FKR983094 FAV983094 EQZ983094 EHD983094 DXH983094 DNL983094 DDP983094 CTT983094 CJX983094 CAB983094 BQF983094 BGJ983094 AWN983094 AMR983094 ACV983094 SZ983094 JD983094 H983094 WVP917558 WLT917558 WBX917558 VSB917558 VIF917558 UYJ917558 UON917558 UER917558 TUV917558 TKZ917558 TBD917558 SRH917558 SHL917558 RXP917558 RNT917558 RDX917558 QUB917558 QKF917558 QAJ917558 PQN917558 PGR917558 OWV917558 OMZ917558 ODD917558 NTH917558 NJL917558 MZP917558 MPT917558 MFX917558 LWB917558 LMF917558 LCJ917558 KSN917558 KIR917558 JYV917558 JOZ917558 JFD917558 IVH917558 ILL917558 IBP917558 HRT917558 HHX917558 GYB917558 GOF917558 GEJ917558 FUN917558 FKR917558 FAV917558 EQZ917558 EHD917558 DXH917558 DNL917558 DDP917558 CTT917558 CJX917558 CAB917558 BQF917558 BGJ917558 AWN917558 AMR917558 ACV917558 SZ917558 JD917558 H917558 WVP852022 WLT852022 WBX852022 VSB852022 VIF852022 UYJ852022 UON852022 UER852022 TUV852022 TKZ852022 TBD852022 SRH852022 SHL852022 RXP852022 RNT852022 RDX852022 QUB852022 QKF852022 QAJ852022 PQN852022 PGR852022 OWV852022 OMZ852022 ODD852022 NTH852022 NJL852022 MZP852022 MPT852022 MFX852022 LWB852022 LMF852022 LCJ852022 KSN852022 KIR852022 JYV852022 JOZ852022 JFD852022 IVH852022 ILL852022 IBP852022 HRT852022 HHX852022 GYB852022 GOF852022 GEJ852022 FUN852022 FKR852022 FAV852022 EQZ852022 EHD852022 DXH852022 DNL852022 DDP852022 CTT852022 CJX852022 CAB852022 BQF852022 BGJ852022 AWN852022 AMR852022 ACV852022 SZ852022 JD852022 H852022 WVP786486 WLT786486 WBX786486 VSB786486 VIF786486 UYJ786486 UON786486 UER786486 TUV786486 TKZ786486 TBD786486 SRH786486 SHL786486 RXP786486 RNT786486 RDX786486 QUB786486 QKF786486 QAJ786486 PQN786486 PGR786486 OWV786486 OMZ786486 ODD786486 NTH786486 NJL786486 MZP786486 MPT786486 MFX786486 LWB786486 LMF786486 LCJ786486 KSN786486 KIR786486 JYV786486 JOZ786486 JFD786486 IVH786486 ILL786486 IBP786486 HRT786486 HHX786486 GYB786486 GOF786486 GEJ786486 FUN786486 FKR786486 FAV786486 EQZ786486 EHD786486 DXH786486 DNL786486 DDP786486 CTT786486 CJX786486 CAB786486 BQF786486 BGJ786486 AWN786486 AMR786486 ACV786486 SZ786486 JD786486 H786486 WVP720950 WLT720950 WBX720950 VSB720950 VIF720950 UYJ720950 UON720950 UER720950 TUV720950 TKZ720950 TBD720950 SRH720950 SHL720950 RXP720950 RNT720950 RDX720950 QUB720950 QKF720950 QAJ720950 PQN720950 PGR720950 OWV720950 OMZ720950 ODD720950 NTH720950 NJL720950 MZP720950 MPT720950 MFX720950 LWB720950 LMF720950 LCJ720950 KSN720950 KIR720950 JYV720950 JOZ720950 JFD720950 IVH720950 ILL720950 IBP720950 HRT720950 HHX720950 GYB720950 GOF720950 GEJ720950 FUN720950 FKR720950 FAV720950 EQZ720950 EHD720950 DXH720950 DNL720950 DDP720950 CTT720950 CJX720950 CAB720950 BQF720950 BGJ720950 AWN720950 AMR720950 ACV720950 SZ720950 JD720950 H720950 WVP655414 WLT655414 WBX655414 VSB655414 VIF655414 UYJ655414 UON655414 UER655414 TUV655414 TKZ655414 TBD655414 SRH655414 SHL655414 RXP655414 RNT655414 RDX655414 QUB655414 QKF655414 QAJ655414 PQN655414 PGR655414 OWV655414 OMZ655414 ODD655414 NTH655414 NJL655414 MZP655414 MPT655414 MFX655414 LWB655414 LMF655414 LCJ655414 KSN655414 KIR655414 JYV655414 JOZ655414 JFD655414 IVH655414 ILL655414 IBP655414 HRT655414 HHX655414 GYB655414 GOF655414 GEJ655414 FUN655414 FKR655414 FAV655414 EQZ655414 EHD655414 DXH655414 DNL655414 DDP655414 CTT655414 CJX655414 CAB655414 BQF655414 BGJ655414 AWN655414 AMR655414 ACV655414 SZ655414 JD655414 H655414 WVP589878 WLT589878 WBX589878 VSB589878 VIF589878 UYJ589878 UON589878 UER589878 TUV589878 TKZ589878 TBD589878 SRH589878 SHL589878 RXP589878 RNT589878 RDX589878 QUB589878 QKF589878 QAJ589878 PQN589878 PGR589878 OWV589878 OMZ589878 ODD589878 NTH589878 NJL589878 MZP589878 MPT589878 MFX589878 LWB589878 LMF589878 LCJ589878 KSN589878 KIR589878 JYV589878 JOZ589878 JFD589878 IVH589878 ILL589878 IBP589878 HRT589878 HHX589878 GYB589878 GOF589878 GEJ589878 FUN589878 FKR589878 FAV589878 EQZ589878 EHD589878 DXH589878 DNL589878 DDP589878 CTT589878 CJX589878 CAB589878 BQF589878 BGJ589878 AWN589878 AMR589878 ACV589878 SZ589878 JD589878 H589878 WVP524342 WLT524342 WBX524342 VSB524342 VIF524342 UYJ524342 UON524342 UER524342 TUV524342 TKZ524342 TBD524342 SRH524342 SHL524342 RXP524342 RNT524342 RDX524342 QUB524342 QKF524342 QAJ524342 PQN524342 PGR524342 OWV524342 OMZ524342 ODD524342 NTH524342 NJL524342 MZP524342 MPT524342 MFX524342 LWB524342 LMF524342 LCJ524342 KSN524342 KIR524342 JYV524342 JOZ524342 JFD524342 IVH524342 ILL524342 IBP524342 HRT524342 HHX524342 GYB524342 GOF524342 GEJ524342 FUN524342 FKR524342 FAV524342 EQZ524342 EHD524342 DXH524342 DNL524342 DDP524342 CTT524342 CJX524342 CAB524342 BQF524342 BGJ524342 AWN524342 AMR524342 ACV524342 SZ524342 JD524342 H524342 WVP458806 WLT458806 WBX458806 VSB458806 VIF458806 UYJ458806 UON458806 UER458806 TUV458806 TKZ458806 TBD458806 SRH458806 SHL458806 RXP458806 RNT458806 RDX458806 QUB458806 QKF458806 QAJ458806 PQN458806 PGR458806 OWV458806 OMZ458806 ODD458806 NTH458806 NJL458806 MZP458806 MPT458806 MFX458806 LWB458806 LMF458806 LCJ458806 KSN458806 KIR458806 JYV458806 JOZ458806 JFD458806 IVH458806 ILL458806 IBP458806 HRT458806 HHX458806 GYB458806 GOF458806 GEJ458806 FUN458806 FKR458806 FAV458806 EQZ458806 EHD458806 DXH458806 DNL458806 DDP458806 CTT458806 CJX458806 CAB458806 BQF458806 BGJ458806 AWN458806 AMR458806 ACV458806 SZ458806 JD458806 H458806 WVP393270 WLT393270 WBX393270 VSB393270 VIF393270 UYJ393270 UON393270 UER393270 TUV393270 TKZ393270 TBD393270 SRH393270 SHL393270 RXP393270 RNT393270 RDX393270 QUB393270 QKF393270 QAJ393270 PQN393270 PGR393270 OWV393270 OMZ393270 ODD393270 NTH393270 NJL393270 MZP393270 MPT393270 MFX393270 LWB393270 LMF393270 LCJ393270 KSN393270 KIR393270 JYV393270 JOZ393270 JFD393270 IVH393270 ILL393270 IBP393270 HRT393270 HHX393270 GYB393270 GOF393270 GEJ393270 FUN393270 FKR393270 FAV393270 EQZ393270 EHD393270 DXH393270 DNL393270 DDP393270 CTT393270 CJX393270 CAB393270 BQF393270 BGJ393270 AWN393270 AMR393270 ACV393270 SZ393270 JD393270 H393270 WVP327734 WLT327734 WBX327734 VSB327734 VIF327734 UYJ327734 UON327734 UER327734 TUV327734 TKZ327734 TBD327734 SRH327734 SHL327734 RXP327734 RNT327734 RDX327734 QUB327734 QKF327734 QAJ327734 PQN327734 PGR327734 OWV327734 OMZ327734 ODD327734 NTH327734 NJL327734 MZP327734 MPT327734 MFX327734 LWB327734 LMF327734 LCJ327734 KSN327734 KIR327734 JYV327734 JOZ327734 JFD327734 IVH327734 ILL327734 IBP327734 HRT327734 HHX327734 GYB327734 GOF327734 GEJ327734 FUN327734 FKR327734 FAV327734 EQZ327734 EHD327734 DXH327734 DNL327734 DDP327734 CTT327734 CJX327734 CAB327734 BQF327734 BGJ327734 AWN327734 AMR327734 ACV327734 SZ327734 JD327734 H327734 WVP262198 WLT262198 WBX262198 VSB262198 VIF262198 UYJ262198 UON262198 UER262198 TUV262198 TKZ262198 TBD262198 SRH262198 SHL262198 RXP262198 RNT262198 RDX262198 QUB262198 QKF262198 QAJ262198 PQN262198 PGR262198 OWV262198 OMZ262198 ODD262198 NTH262198 NJL262198 MZP262198 MPT262198 MFX262198 LWB262198 LMF262198 LCJ262198 KSN262198 KIR262198 JYV262198 JOZ262198 JFD262198 IVH262198 ILL262198 IBP262198 HRT262198 HHX262198 GYB262198 GOF262198 GEJ262198 FUN262198 FKR262198 FAV262198 EQZ262198 EHD262198 DXH262198 DNL262198 DDP262198 CTT262198 CJX262198 CAB262198 BQF262198 BGJ262198 AWN262198 AMR262198 ACV262198 SZ262198 JD262198 H262198 WVP196662 WLT196662 WBX196662 VSB196662 VIF196662 UYJ196662 UON196662 UER196662 TUV196662 TKZ196662 TBD196662 SRH196662 SHL196662 RXP196662 RNT196662 RDX196662 QUB196662 QKF196662 QAJ196662 PQN196662 PGR196662 OWV196662 OMZ196662 ODD196662 NTH196662 NJL196662 MZP196662 MPT196662 MFX196662 LWB196662 LMF196662 LCJ196662 KSN196662 KIR196662 JYV196662 JOZ196662 JFD196662 IVH196662 ILL196662 IBP196662 HRT196662 HHX196662 GYB196662 GOF196662 GEJ196662 FUN196662 FKR196662 FAV196662 EQZ196662 EHD196662 DXH196662 DNL196662 DDP196662 CTT196662 CJX196662 CAB196662 BQF196662 BGJ196662 AWN196662 AMR196662 ACV196662 SZ196662 JD196662 H196662 WVP131126 WLT131126 WBX131126 VSB131126 VIF131126 UYJ131126 UON131126 UER131126 TUV131126 TKZ131126 TBD131126 SRH131126 SHL131126 RXP131126 RNT131126 RDX131126 QUB131126 QKF131126 QAJ131126 PQN131126 PGR131126 OWV131126 OMZ131126 ODD131126 NTH131126 NJL131126 MZP131126 MPT131126 MFX131126 LWB131126 LMF131126 LCJ131126 KSN131126 KIR131126 JYV131126 JOZ131126 JFD131126 IVH131126 ILL131126 IBP131126 HRT131126 HHX131126 GYB131126 GOF131126 GEJ131126 FUN131126 FKR131126 FAV131126 EQZ131126 EHD131126 DXH131126 DNL131126 DDP131126 CTT131126 CJX131126 CAB131126 BQF131126 BGJ131126 AWN131126 AMR131126 ACV131126 SZ131126 JD131126 H131126 WVP65590 WLT65590 WBX65590 VSB65590 VIF65590 UYJ65590 UON65590 UER65590 TUV65590 TKZ65590 TBD65590 SRH65590 SHL65590 RXP65590 RNT65590 RDX65590 QUB65590 QKF65590 QAJ65590 PQN65590 PGR65590 OWV65590 OMZ65590 ODD65590 NTH65590 NJL65590 MZP65590 MPT65590 MFX65590 LWB65590 LMF65590 LCJ65590 KSN65590 KIR65590 JYV65590 JOZ65590 JFD65590 IVH65590 ILL65590 IBP65590 HRT65590 HHX65590 GYB65590 GOF65590 GEJ65590 FUN65590 FKR65590 FAV65590 EQZ65590 EHD65590 DXH65590 DNL65590 DDP65590 CTT65590 CJX65590 CAB65590 BQF65590 BGJ65590 AWN65590 AMR65590 ACV65590 SZ65590 JD65590 H65590 WVP51 WLT51 WBX51 VSB51 VIF51 UYJ51 UON51 UER51 TUV51 TKZ51 TBD51 SRH51 SHL51 RXP51 RNT51 RDX51 QUB51 QKF51 QAJ51 PQN51 PGR51 OWV51 OMZ51 ODD51 NTH51 NJL51 MZP51 MPT51 MFX51 LWB51 LMF51 LCJ51 KSN51 KIR51 JYV51 JOZ51 JFD51 IVH51 ILL51 IBP51 HRT51 HHX51 GYB51 GOF51 GEJ51 FUN51 FKR51 FAV51 EQZ51 EHD51 DXH51 DNL51 DDP51 CTT51 CJX51 CAB51 BQF51 BGJ51 AWN51 AMR51 ACV51 SZ51 JD51 H51 H54:H57">
      <formula1>$N$51:$Q$51</formula1>
    </dataValidation>
    <dataValidation type="list" allowBlank="1" showInputMessage="1" showErrorMessage="1" sqref="WVP983096 WLT983096 WBX983096 VSB983096 VIF983096 UYJ983096 UON983096 UER983096 TUV983096 TKZ983096 TBD983096 SRH983096 SHL983096 RXP983096 RNT983096 RDX983096 QUB983096 QKF983096 QAJ983096 PQN983096 PGR983096 OWV983096 OMZ983096 ODD983096 NTH983096 NJL983096 MZP983096 MPT983096 MFX983096 LWB983096 LMF983096 LCJ983096 KSN983096 KIR983096 JYV983096 JOZ983096 JFD983096 IVH983096 ILL983096 IBP983096 HRT983096 HHX983096 GYB983096 GOF983096 GEJ983096 FUN983096 FKR983096 FAV983096 EQZ983096 EHD983096 DXH983096 DNL983096 DDP983096 CTT983096 CJX983096 CAB983096 BQF983096 BGJ983096 AWN983096 AMR983096 ACV983096 SZ983096 JD983096 H983096 WVP917560 WLT917560 WBX917560 VSB917560 VIF917560 UYJ917560 UON917560 UER917560 TUV917560 TKZ917560 TBD917560 SRH917560 SHL917560 RXP917560 RNT917560 RDX917560 QUB917560 QKF917560 QAJ917560 PQN917560 PGR917560 OWV917560 OMZ917560 ODD917560 NTH917560 NJL917560 MZP917560 MPT917560 MFX917560 LWB917560 LMF917560 LCJ917560 KSN917560 KIR917560 JYV917560 JOZ917560 JFD917560 IVH917560 ILL917560 IBP917560 HRT917560 HHX917560 GYB917560 GOF917560 GEJ917560 FUN917560 FKR917560 FAV917560 EQZ917560 EHD917560 DXH917560 DNL917560 DDP917560 CTT917560 CJX917560 CAB917560 BQF917560 BGJ917560 AWN917560 AMR917560 ACV917560 SZ917560 JD917560 H917560 WVP852024 WLT852024 WBX852024 VSB852024 VIF852024 UYJ852024 UON852024 UER852024 TUV852024 TKZ852024 TBD852024 SRH852024 SHL852024 RXP852024 RNT852024 RDX852024 QUB852024 QKF852024 QAJ852024 PQN852024 PGR852024 OWV852024 OMZ852024 ODD852024 NTH852024 NJL852024 MZP852024 MPT852024 MFX852024 LWB852024 LMF852024 LCJ852024 KSN852024 KIR852024 JYV852024 JOZ852024 JFD852024 IVH852024 ILL852024 IBP852024 HRT852024 HHX852024 GYB852024 GOF852024 GEJ852024 FUN852024 FKR852024 FAV852024 EQZ852024 EHD852024 DXH852024 DNL852024 DDP852024 CTT852024 CJX852024 CAB852024 BQF852024 BGJ852024 AWN852024 AMR852024 ACV852024 SZ852024 JD852024 H852024 WVP786488 WLT786488 WBX786488 VSB786488 VIF786488 UYJ786488 UON786488 UER786488 TUV786488 TKZ786488 TBD786488 SRH786488 SHL786488 RXP786488 RNT786488 RDX786488 QUB786488 QKF786488 QAJ786488 PQN786488 PGR786488 OWV786488 OMZ786488 ODD786488 NTH786488 NJL786488 MZP786488 MPT786488 MFX786488 LWB786488 LMF786488 LCJ786488 KSN786488 KIR786488 JYV786488 JOZ786488 JFD786488 IVH786488 ILL786488 IBP786488 HRT786488 HHX786488 GYB786488 GOF786488 GEJ786488 FUN786488 FKR786488 FAV786488 EQZ786488 EHD786488 DXH786488 DNL786488 DDP786488 CTT786488 CJX786488 CAB786488 BQF786488 BGJ786488 AWN786488 AMR786488 ACV786488 SZ786488 JD786488 H786488 WVP720952 WLT720952 WBX720952 VSB720952 VIF720952 UYJ720952 UON720952 UER720952 TUV720952 TKZ720952 TBD720952 SRH720952 SHL720952 RXP720952 RNT720952 RDX720952 QUB720952 QKF720952 QAJ720952 PQN720952 PGR720952 OWV720952 OMZ720952 ODD720952 NTH720952 NJL720952 MZP720952 MPT720952 MFX720952 LWB720952 LMF720952 LCJ720952 KSN720952 KIR720952 JYV720952 JOZ720952 JFD720952 IVH720952 ILL720952 IBP720952 HRT720952 HHX720952 GYB720952 GOF720952 GEJ720952 FUN720952 FKR720952 FAV720952 EQZ720952 EHD720952 DXH720952 DNL720952 DDP720952 CTT720952 CJX720952 CAB720952 BQF720952 BGJ720952 AWN720952 AMR720952 ACV720952 SZ720952 JD720952 H720952 WVP655416 WLT655416 WBX655416 VSB655416 VIF655416 UYJ655416 UON655416 UER655416 TUV655416 TKZ655416 TBD655416 SRH655416 SHL655416 RXP655416 RNT655416 RDX655416 QUB655416 QKF655416 QAJ655416 PQN655416 PGR655416 OWV655416 OMZ655416 ODD655416 NTH655416 NJL655416 MZP655416 MPT655416 MFX655416 LWB655416 LMF655416 LCJ655416 KSN655416 KIR655416 JYV655416 JOZ655416 JFD655416 IVH655416 ILL655416 IBP655416 HRT655416 HHX655416 GYB655416 GOF655416 GEJ655416 FUN655416 FKR655416 FAV655416 EQZ655416 EHD655416 DXH655416 DNL655416 DDP655416 CTT655416 CJX655416 CAB655416 BQF655416 BGJ655416 AWN655416 AMR655416 ACV655416 SZ655416 JD655416 H655416 WVP589880 WLT589880 WBX589880 VSB589880 VIF589880 UYJ589880 UON589880 UER589880 TUV589880 TKZ589880 TBD589880 SRH589880 SHL589880 RXP589880 RNT589880 RDX589880 QUB589880 QKF589880 QAJ589880 PQN589880 PGR589880 OWV589880 OMZ589880 ODD589880 NTH589880 NJL589880 MZP589880 MPT589880 MFX589880 LWB589880 LMF589880 LCJ589880 KSN589880 KIR589880 JYV589880 JOZ589880 JFD589880 IVH589880 ILL589880 IBP589880 HRT589880 HHX589880 GYB589880 GOF589880 GEJ589880 FUN589880 FKR589880 FAV589880 EQZ589880 EHD589880 DXH589880 DNL589880 DDP589880 CTT589880 CJX589880 CAB589880 BQF589880 BGJ589880 AWN589880 AMR589880 ACV589880 SZ589880 JD589880 H589880 WVP524344 WLT524344 WBX524344 VSB524344 VIF524344 UYJ524344 UON524344 UER524344 TUV524344 TKZ524344 TBD524344 SRH524344 SHL524344 RXP524344 RNT524344 RDX524344 QUB524344 QKF524344 QAJ524344 PQN524344 PGR524344 OWV524344 OMZ524344 ODD524344 NTH524344 NJL524344 MZP524344 MPT524344 MFX524344 LWB524344 LMF524344 LCJ524344 KSN524344 KIR524344 JYV524344 JOZ524344 JFD524344 IVH524344 ILL524344 IBP524344 HRT524344 HHX524344 GYB524344 GOF524344 GEJ524344 FUN524344 FKR524344 FAV524344 EQZ524344 EHD524344 DXH524344 DNL524344 DDP524344 CTT524344 CJX524344 CAB524344 BQF524344 BGJ524344 AWN524344 AMR524344 ACV524344 SZ524344 JD524344 H524344 WVP458808 WLT458808 WBX458808 VSB458808 VIF458808 UYJ458808 UON458808 UER458808 TUV458808 TKZ458808 TBD458808 SRH458808 SHL458808 RXP458808 RNT458808 RDX458808 QUB458808 QKF458808 QAJ458808 PQN458808 PGR458808 OWV458808 OMZ458808 ODD458808 NTH458808 NJL458808 MZP458808 MPT458808 MFX458808 LWB458808 LMF458808 LCJ458808 KSN458808 KIR458808 JYV458808 JOZ458808 JFD458808 IVH458808 ILL458808 IBP458808 HRT458808 HHX458808 GYB458808 GOF458808 GEJ458808 FUN458808 FKR458808 FAV458808 EQZ458808 EHD458808 DXH458808 DNL458808 DDP458808 CTT458808 CJX458808 CAB458808 BQF458808 BGJ458808 AWN458808 AMR458808 ACV458808 SZ458808 JD458808 H458808 WVP393272 WLT393272 WBX393272 VSB393272 VIF393272 UYJ393272 UON393272 UER393272 TUV393272 TKZ393272 TBD393272 SRH393272 SHL393272 RXP393272 RNT393272 RDX393272 QUB393272 QKF393272 QAJ393272 PQN393272 PGR393272 OWV393272 OMZ393272 ODD393272 NTH393272 NJL393272 MZP393272 MPT393272 MFX393272 LWB393272 LMF393272 LCJ393272 KSN393272 KIR393272 JYV393272 JOZ393272 JFD393272 IVH393272 ILL393272 IBP393272 HRT393272 HHX393272 GYB393272 GOF393272 GEJ393272 FUN393272 FKR393272 FAV393272 EQZ393272 EHD393272 DXH393272 DNL393272 DDP393272 CTT393272 CJX393272 CAB393272 BQF393272 BGJ393272 AWN393272 AMR393272 ACV393272 SZ393272 JD393272 H393272 WVP327736 WLT327736 WBX327736 VSB327736 VIF327736 UYJ327736 UON327736 UER327736 TUV327736 TKZ327736 TBD327736 SRH327736 SHL327736 RXP327736 RNT327736 RDX327736 QUB327736 QKF327736 QAJ327736 PQN327736 PGR327736 OWV327736 OMZ327736 ODD327736 NTH327736 NJL327736 MZP327736 MPT327736 MFX327736 LWB327736 LMF327736 LCJ327736 KSN327736 KIR327736 JYV327736 JOZ327736 JFD327736 IVH327736 ILL327736 IBP327736 HRT327736 HHX327736 GYB327736 GOF327736 GEJ327736 FUN327736 FKR327736 FAV327736 EQZ327736 EHD327736 DXH327736 DNL327736 DDP327736 CTT327736 CJX327736 CAB327736 BQF327736 BGJ327736 AWN327736 AMR327736 ACV327736 SZ327736 JD327736 H327736 WVP262200 WLT262200 WBX262200 VSB262200 VIF262200 UYJ262200 UON262200 UER262200 TUV262200 TKZ262200 TBD262200 SRH262200 SHL262200 RXP262200 RNT262200 RDX262200 QUB262200 QKF262200 QAJ262200 PQN262200 PGR262200 OWV262200 OMZ262200 ODD262200 NTH262200 NJL262200 MZP262200 MPT262200 MFX262200 LWB262200 LMF262200 LCJ262200 KSN262200 KIR262200 JYV262200 JOZ262200 JFD262200 IVH262200 ILL262200 IBP262200 HRT262200 HHX262200 GYB262200 GOF262200 GEJ262200 FUN262200 FKR262200 FAV262200 EQZ262200 EHD262200 DXH262200 DNL262200 DDP262200 CTT262200 CJX262200 CAB262200 BQF262200 BGJ262200 AWN262200 AMR262200 ACV262200 SZ262200 JD262200 H262200 WVP196664 WLT196664 WBX196664 VSB196664 VIF196664 UYJ196664 UON196664 UER196664 TUV196664 TKZ196664 TBD196664 SRH196664 SHL196664 RXP196664 RNT196664 RDX196664 QUB196664 QKF196664 QAJ196664 PQN196664 PGR196664 OWV196664 OMZ196664 ODD196664 NTH196664 NJL196664 MZP196664 MPT196664 MFX196664 LWB196664 LMF196664 LCJ196664 KSN196664 KIR196664 JYV196664 JOZ196664 JFD196664 IVH196664 ILL196664 IBP196664 HRT196664 HHX196664 GYB196664 GOF196664 GEJ196664 FUN196664 FKR196664 FAV196664 EQZ196664 EHD196664 DXH196664 DNL196664 DDP196664 CTT196664 CJX196664 CAB196664 BQF196664 BGJ196664 AWN196664 AMR196664 ACV196664 SZ196664 JD196664 H196664 WVP131128 WLT131128 WBX131128 VSB131128 VIF131128 UYJ131128 UON131128 UER131128 TUV131128 TKZ131128 TBD131128 SRH131128 SHL131128 RXP131128 RNT131128 RDX131128 QUB131128 QKF131128 QAJ131128 PQN131128 PGR131128 OWV131128 OMZ131128 ODD131128 NTH131128 NJL131128 MZP131128 MPT131128 MFX131128 LWB131128 LMF131128 LCJ131128 KSN131128 KIR131128 JYV131128 JOZ131128 JFD131128 IVH131128 ILL131128 IBP131128 HRT131128 HHX131128 GYB131128 GOF131128 GEJ131128 FUN131128 FKR131128 FAV131128 EQZ131128 EHD131128 DXH131128 DNL131128 DDP131128 CTT131128 CJX131128 CAB131128 BQF131128 BGJ131128 AWN131128 AMR131128 ACV131128 SZ131128 JD131128 H131128 WVP65592 WLT65592 WBX65592 VSB65592 VIF65592 UYJ65592 UON65592 UER65592 TUV65592 TKZ65592 TBD65592 SRH65592 SHL65592 RXP65592 RNT65592 RDX65592 QUB65592 QKF65592 QAJ65592 PQN65592 PGR65592 OWV65592 OMZ65592 ODD65592 NTH65592 NJL65592 MZP65592 MPT65592 MFX65592 LWB65592 LMF65592 LCJ65592 KSN65592 KIR65592 JYV65592 JOZ65592 JFD65592 IVH65592 ILL65592 IBP65592 HRT65592 HHX65592 GYB65592 GOF65592 GEJ65592 FUN65592 FKR65592 FAV65592 EQZ65592 EHD65592 DXH65592 DNL65592 DDP65592 CTT65592 CJX65592 CAB65592 BQF65592 BGJ65592 AWN65592 AMR65592 ACV65592 SZ65592 JD65592 H65592 WVP53 WLT53 WBX53 VSB53 VIF53 UYJ53 UON53 UER53 TUV53 TKZ53 TBD53 SRH53 SHL53 RXP53 RNT53 RDX53 QUB53 QKF53 QAJ53 PQN53 PGR53 OWV53 OMZ53 ODD53 NTH53 NJL53 MZP53 MPT53 MFX53 LWB53 LMF53 LCJ53 KSN53 KIR53 JYV53 JOZ53 JFD53 IVH53 ILL53 IBP53 HRT53 HHX53 GYB53 GOF53 GEJ53 FUN53 FKR53 FAV53 EQZ53 EHD53 DXH53 DNL53 DDP53 CTT53 CJX53 CAB53 BQF53 BGJ53 AWN53 AMR53 ACV53 SZ53 JD53 H53">
      <formula1>$O$53:$P$53</formula1>
    </dataValidation>
    <dataValidation type="list" allowBlank="1" showInputMessage="1" showErrorMessage="1" sqref="JE74 TA74 ACW74 AMS74 AWO74 BGK74 BQG74 CAC74 CJY74 CTU74 DDQ74 DNM74 DXI74 EHE74 ERA74 FAW74 FKS74 FUO74 GEK74 GOG74 GYC74 HHY74 HRU74 IBQ74 ILM74 IVI74 JFE74 JPA74 JYW74 KIS74 KSO74 LCK74 LMG74 LWC74 MFY74 MPU74 MZQ74 NJM74 NTI74 ODE74 ONA74 OWW74 PGS74 PQO74 QAK74 QKG74 QUC74 RDY74 RNU74 RXQ74 SHM74 SRI74 TBE74 TLA74 TUW74 UES74 UOO74 UYK74 VIG74 VSC74 WBY74 WLU74 WVQ74 I65612 JE65612 TA65612 ACW65612 AMS65612 AWO65612 BGK65612 BQG65612 CAC65612 CJY65612 CTU65612 DDQ65612 DNM65612 DXI65612 EHE65612 ERA65612 FAW65612 FKS65612 FUO65612 GEK65612 GOG65612 GYC65612 HHY65612 HRU65612 IBQ65612 ILM65612 IVI65612 JFE65612 JPA65612 JYW65612 KIS65612 KSO65612 LCK65612 LMG65612 LWC65612 MFY65612 MPU65612 MZQ65612 NJM65612 NTI65612 ODE65612 ONA65612 OWW65612 PGS65612 PQO65612 QAK65612 QKG65612 QUC65612 RDY65612 RNU65612 RXQ65612 SHM65612 SRI65612 TBE65612 TLA65612 TUW65612 UES65612 UOO65612 UYK65612 VIG65612 VSC65612 WBY65612 WLU65612 WVQ65612 I131148 JE131148 TA131148 ACW131148 AMS131148 AWO131148 BGK131148 BQG131148 CAC131148 CJY131148 CTU131148 DDQ131148 DNM131148 DXI131148 EHE131148 ERA131148 FAW131148 FKS131148 FUO131148 GEK131148 GOG131148 GYC131148 HHY131148 HRU131148 IBQ131148 ILM131148 IVI131148 JFE131148 JPA131148 JYW131148 KIS131148 KSO131148 LCK131148 LMG131148 LWC131148 MFY131148 MPU131148 MZQ131148 NJM131148 NTI131148 ODE131148 ONA131148 OWW131148 PGS131148 PQO131148 QAK131148 QKG131148 QUC131148 RDY131148 RNU131148 RXQ131148 SHM131148 SRI131148 TBE131148 TLA131148 TUW131148 UES131148 UOO131148 UYK131148 VIG131148 VSC131148 WBY131148 WLU131148 WVQ131148 I196684 JE196684 TA196684 ACW196684 AMS196684 AWO196684 BGK196684 BQG196684 CAC196684 CJY196684 CTU196684 DDQ196684 DNM196684 DXI196684 EHE196684 ERA196684 FAW196684 FKS196684 FUO196684 GEK196684 GOG196684 GYC196684 HHY196684 HRU196684 IBQ196684 ILM196684 IVI196684 JFE196684 JPA196684 JYW196684 KIS196684 KSO196684 LCK196684 LMG196684 LWC196684 MFY196684 MPU196684 MZQ196684 NJM196684 NTI196684 ODE196684 ONA196684 OWW196684 PGS196684 PQO196684 QAK196684 QKG196684 QUC196684 RDY196684 RNU196684 RXQ196684 SHM196684 SRI196684 TBE196684 TLA196684 TUW196684 UES196684 UOO196684 UYK196684 VIG196684 VSC196684 WBY196684 WLU196684 WVQ196684 I262220 JE262220 TA262220 ACW262220 AMS262220 AWO262220 BGK262220 BQG262220 CAC262220 CJY262220 CTU262220 DDQ262220 DNM262220 DXI262220 EHE262220 ERA262220 FAW262220 FKS262220 FUO262220 GEK262220 GOG262220 GYC262220 HHY262220 HRU262220 IBQ262220 ILM262220 IVI262220 JFE262220 JPA262220 JYW262220 KIS262220 KSO262220 LCK262220 LMG262220 LWC262220 MFY262220 MPU262220 MZQ262220 NJM262220 NTI262220 ODE262220 ONA262220 OWW262220 PGS262220 PQO262220 QAK262220 QKG262220 QUC262220 RDY262220 RNU262220 RXQ262220 SHM262220 SRI262220 TBE262220 TLA262220 TUW262220 UES262220 UOO262220 UYK262220 VIG262220 VSC262220 WBY262220 WLU262220 WVQ262220 I327756 JE327756 TA327756 ACW327756 AMS327756 AWO327756 BGK327756 BQG327756 CAC327756 CJY327756 CTU327756 DDQ327756 DNM327756 DXI327756 EHE327756 ERA327756 FAW327756 FKS327756 FUO327756 GEK327756 GOG327756 GYC327756 HHY327756 HRU327756 IBQ327756 ILM327756 IVI327756 JFE327756 JPA327756 JYW327756 KIS327756 KSO327756 LCK327756 LMG327756 LWC327756 MFY327756 MPU327756 MZQ327756 NJM327756 NTI327756 ODE327756 ONA327756 OWW327756 PGS327756 PQO327756 QAK327756 QKG327756 QUC327756 RDY327756 RNU327756 RXQ327756 SHM327756 SRI327756 TBE327756 TLA327756 TUW327756 UES327756 UOO327756 UYK327756 VIG327756 VSC327756 WBY327756 WLU327756 WVQ327756 I393292 JE393292 TA393292 ACW393292 AMS393292 AWO393292 BGK393292 BQG393292 CAC393292 CJY393292 CTU393292 DDQ393292 DNM393292 DXI393292 EHE393292 ERA393292 FAW393292 FKS393292 FUO393292 GEK393292 GOG393292 GYC393292 HHY393292 HRU393292 IBQ393292 ILM393292 IVI393292 JFE393292 JPA393292 JYW393292 KIS393292 KSO393292 LCK393292 LMG393292 LWC393292 MFY393292 MPU393292 MZQ393292 NJM393292 NTI393292 ODE393292 ONA393292 OWW393292 PGS393292 PQO393292 QAK393292 QKG393292 QUC393292 RDY393292 RNU393292 RXQ393292 SHM393292 SRI393292 TBE393292 TLA393292 TUW393292 UES393292 UOO393292 UYK393292 VIG393292 VSC393292 WBY393292 WLU393292 WVQ393292 I458828 JE458828 TA458828 ACW458828 AMS458828 AWO458828 BGK458828 BQG458828 CAC458828 CJY458828 CTU458828 DDQ458828 DNM458828 DXI458828 EHE458828 ERA458828 FAW458828 FKS458828 FUO458828 GEK458828 GOG458828 GYC458828 HHY458828 HRU458828 IBQ458828 ILM458828 IVI458828 JFE458828 JPA458828 JYW458828 KIS458828 KSO458828 LCK458828 LMG458828 LWC458828 MFY458828 MPU458828 MZQ458828 NJM458828 NTI458828 ODE458828 ONA458828 OWW458828 PGS458828 PQO458828 QAK458828 QKG458828 QUC458828 RDY458828 RNU458828 RXQ458828 SHM458828 SRI458828 TBE458828 TLA458828 TUW458828 UES458828 UOO458828 UYK458828 VIG458828 VSC458828 WBY458828 WLU458828 WVQ458828 I524364 JE524364 TA524364 ACW524364 AMS524364 AWO524364 BGK524364 BQG524364 CAC524364 CJY524364 CTU524364 DDQ524364 DNM524364 DXI524364 EHE524364 ERA524364 FAW524364 FKS524364 FUO524364 GEK524364 GOG524364 GYC524364 HHY524364 HRU524364 IBQ524364 ILM524364 IVI524364 JFE524364 JPA524364 JYW524364 KIS524364 KSO524364 LCK524364 LMG524364 LWC524364 MFY524364 MPU524364 MZQ524364 NJM524364 NTI524364 ODE524364 ONA524364 OWW524364 PGS524364 PQO524364 QAK524364 QKG524364 QUC524364 RDY524364 RNU524364 RXQ524364 SHM524364 SRI524364 TBE524364 TLA524364 TUW524364 UES524364 UOO524364 UYK524364 VIG524364 VSC524364 WBY524364 WLU524364 WVQ524364 I589900 JE589900 TA589900 ACW589900 AMS589900 AWO589900 BGK589900 BQG589900 CAC589900 CJY589900 CTU589900 DDQ589900 DNM589900 DXI589900 EHE589900 ERA589900 FAW589900 FKS589900 FUO589900 GEK589900 GOG589900 GYC589900 HHY589900 HRU589900 IBQ589900 ILM589900 IVI589900 JFE589900 JPA589900 JYW589900 KIS589900 KSO589900 LCK589900 LMG589900 LWC589900 MFY589900 MPU589900 MZQ589900 NJM589900 NTI589900 ODE589900 ONA589900 OWW589900 PGS589900 PQO589900 QAK589900 QKG589900 QUC589900 RDY589900 RNU589900 RXQ589900 SHM589900 SRI589900 TBE589900 TLA589900 TUW589900 UES589900 UOO589900 UYK589900 VIG589900 VSC589900 WBY589900 WLU589900 WVQ589900 I655436 JE655436 TA655436 ACW655436 AMS655436 AWO655436 BGK655436 BQG655436 CAC655436 CJY655436 CTU655436 DDQ655436 DNM655436 DXI655436 EHE655436 ERA655436 FAW655436 FKS655436 FUO655436 GEK655436 GOG655436 GYC655436 HHY655436 HRU655436 IBQ655436 ILM655436 IVI655436 JFE655436 JPA655436 JYW655436 KIS655436 KSO655436 LCK655436 LMG655436 LWC655436 MFY655436 MPU655436 MZQ655436 NJM655436 NTI655436 ODE655436 ONA655436 OWW655436 PGS655436 PQO655436 QAK655436 QKG655436 QUC655436 RDY655436 RNU655436 RXQ655436 SHM655436 SRI655436 TBE655436 TLA655436 TUW655436 UES655436 UOO655436 UYK655436 VIG655436 VSC655436 WBY655436 WLU655436 WVQ655436 I720972 JE720972 TA720972 ACW720972 AMS720972 AWO720972 BGK720972 BQG720972 CAC720972 CJY720972 CTU720972 DDQ720972 DNM720972 DXI720972 EHE720972 ERA720972 FAW720972 FKS720972 FUO720972 GEK720972 GOG720972 GYC720972 HHY720972 HRU720972 IBQ720972 ILM720972 IVI720972 JFE720972 JPA720972 JYW720972 KIS720972 KSO720972 LCK720972 LMG720972 LWC720972 MFY720972 MPU720972 MZQ720972 NJM720972 NTI720972 ODE720972 ONA720972 OWW720972 PGS720972 PQO720972 QAK720972 QKG720972 QUC720972 RDY720972 RNU720972 RXQ720972 SHM720972 SRI720972 TBE720972 TLA720972 TUW720972 UES720972 UOO720972 UYK720972 VIG720972 VSC720972 WBY720972 WLU720972 WVQ720972 I786508 JE786508 TA786508 ACW786508 AMS786508 AWO786508 BGK786508 BQG786508 CAC786508 CJY786508 CTU786508 DDQ786508 DNM786508 DXI786508 EHE786508 ERA786508 FAW786508 FKS786508 FUO786508 GEK786508 GOG786508 GYC786508 HHY786508 HRU786508 IBQ786508 ILM786508 IVI786508 JFE786508 JPA786508 JYW786508 KIS786508 KSO786508 LCK786508 LMG786508 LWC786508 MFY786508 MPU786508 MZQ786508 NJM786508 NTI786508 ODE786508 ONA786508 OWW786508 PGS786508 PQO786508 QAK786508 QKG786508 QUC786508 RDY786508 RNU786508 RXQ786508 SHM786508 SRI786508 TBE786508 TLA786508 TUW786508 UES786508 UOO786508 UYK786508 VIG786508 VSC786508 WBY786508 WLU786508 WVQ786508 I852044 JE852044 TA852044 ACW852044 AMS852044 AWO852044 BGK852044 BQG852044 CAC852044 CJY852044 CTU852044 DDQ852044 DNM852044 DXI852044 EHE852044 ERA852044 FAW852044 FKS852044 FUO852044 GEK852044 GOG852044 GYC852044 HHY852044 HRU852044 IBQ852044 ILM852044 IVI852044 JFE852044 JPA852044 JYW852044 KIS852044 KSO852044 LCK852044 LMG852044 LWC852044 MFY852044 MPU852044 MZQ852044 NJM852044 NTI852044 ODE852044 ONA852044 OWW852044 PGS852044 PQO852044 QAK852044 QKG852044 QUC852044 RDY852044 RNU852044 RXQ852044 SHM852044 SRI852044 TBE852044 TLA852044 TUW852044 UES852044 UOO852044 UYK852044 VIG852044 VSC852044 WBY852044 WLU852044 WVQ852044 I917580 JE917580 TA917580 ACW917580 AMS917580 AWO917580 BGK917580 BQG917580 CAC917580 CJY917580 CTU917580 DDQ917580 DNM917580 DXI917580 EHE917580 ERA917580 FAW917580 FKS917580 FUO917580 GEK917580 GOG917580 GYC917580 HHY917580 HRU917580 IBQ917580 ILM917580 IVI917580 JFE917580 JPA917580 JYW917580 KIS917580 KSO917580 LCK917580 LMG917580 LWC917580 MFY917580 MPU917580 MZQ917580 NJM917580 NTI917580 ODE917580 ONA917580 OWW917580 PGS917580 PQO917580 QAK917580 QKG917580 QUC917580 RDY917580 RNU917580 RXQ917580 SHM917580 SRI917580 TBE917580 TLA917580 TUW917580 UES917580 UOO917580 UYK917580 VIG917580 VSC917580 WBY917580 WLU917580 WVQ917580 I983116 JE983116 TA983116 ACW983116 AMS983116 AWO983116 BGK983116 BQG983116 CAC983116 CJY983116 CTU983116 DDQ983116 DNM983116 DXI983116 EHE983116 ERA983116 FAW983116 FKS983116 FUO983116 GEK983116 GOG983116 GYC983116 HHY983116 HRU983116 IBQ983116 ILM983116 IVI983116 JFE983116 JPA983116 JYW983116 KIS983116 KSO983116 LCK983116 LMG983116 LWC983116 MFY983116 MPU983116 MZQ983116 NJM983116 NTI983116 ODE983116 ONA983116 OWW983116 PGS983116 PQO983116 QAK983116 QKG983116 QUC983116 RDY983116 RNU983116 RXQ983116 SHM983116 SRI983116 TBE983116 TLA983116 TUW983116 UES983116 UOO983116 UYK983116 VIG983116 VSC983116 WBY983116 WLU983116 WVQ983116">
      <formula1>$N$72:$P$72</formula1>
    </dataValidation>
    <dataValidation type="list" allowBlank="1" showInputMessage="1" showErrorMessage="1" sqref="JE76:JE79 ACW76:ACW79 AMS76:AMS79 AWO76:AWO79 BGK76:BGK79 BQG76:BQG79 CAC76:CAC79 CJY76:CJY79 CTU76:CTU79 DDQ76:DDQ79 DNM76:DNM79 DXI76:DXI79 EHE76:EHE79 ERA76:ERA79 FAW76:FAW79 FKS76:FKS79 FUO76:FUO79 GEK76:GEK79 GOG76:GOG79 GYC76:GYC79 HHY76:HHY79 HRU76:HRU79 IBQ76:IBQ79 ILM76:ILM79 IVI76:IVI79 JFE76:JFE79 JPA76:JPA79 JYW76:JYW79 KIS76:KIS79 KSO76:KSO79 LCK76:LCK79 LMG76:LMG79 LWC76:LWC79 MFY76:MFY79 MPU76:MPU79 MZQ76:MZQ79 NJM76:NJM79 NTI76:NTI79 ODE76:ODE79 ONA76:ONA79 OWW76:OWW79 PGS76:PGS79 PQO76:PQO79 QAK76:QAK79 QKG76:QKG79 QUC76:QUC79 RDY76:RDY79 RNU76:RNU79 RXQ76:RXQ79 SHM76:SHM79 SRI76:SRI79 TBE76:TBE79 TLA76:TLA79 TUW76:TUW79 UES76:UES79 UOO76:UOO79 UYK76:UYK79 VIG76:VIG79 VSC76:VSC79 WBY76:WBY79 WLU76:WLU79 WVQ76:WVQ79 I65614:I65617 JE65614:JE65617 TA65614:TA65617 ACW65614:ACW65617 AMS65614:AMS65617 AWO65614:AWO65617 BGK65614:BGK65617 BQG65614:BQG65617 CAC65614:CAC65617 CJY65614:CJY65617 CTU65614:CTU65617 DDQ65614:DDQ65617 DNM65614:DNM65617 DXI65614:DXI65617 EHE65614:EHE65617 ERA65614:ERA65617 FAW65614:FAW65617 FKS65614:FKS65617 FUO65614:FUO65617 GEK65614:GEK65617 GOG65614:GOG65617 GYC65614:GYC65617 HHY65614:HHY65617 HRU65614:HRU65617 IBQ65614:IBQ65617 ILM65614:ILM65617 IVI65614:IVI65617 JFE65614:JFE65617 JPA65614:JPA65617 JYW65614:JYW65617 KIS65614:KIS65617 KSO65614:KSO65617 LCK65614:LCK65617 LMG65614:LMG65617 LWC65614:LWC65617 MFY65614:MFY65617 MPU65614:MPU65617 MZQ65614:MZQ65617 NJM65614:NJM65617 NTI65614:NTI65617 ODE65614:ODE65617 ONA65614:ONA65617 OWW65614:OWW65617 PGS65614:PGS65617 PQO65614:PQO65617 QAK65614:QAK65617 QKG65614:QKG65617 QUC65614:QUC65617 RDY65614:RDY65617 RNU65614:RNU65617 RXQ65614:RXQ65617 SHM65614:SHM65617 SRI65614:SRI65617 TBE65614:TBE65617 TLA65614:TLA65617 TUW65614:TUW65617 UES65614:UES65617 UOO65614:UOO65617 UYK65614:UYK65617 VIG65614:VIG65617 VSC65614:VSC65617 WBY65614:WBY65617 WLU65614:WLU65617 WVQ65614:WVQ65617 I131150:I131153 JE131150:JE131153 TA131150:TA131153 ACW131150:ACW131153 AMS131150:AMS131153 AWO131150:AWO131153 BGK131150:BGK131153 BQG131150:BQG131153 CAC131150:CAC131153 CJY131150:CJY131153 CTU131150:CTU131153 DDQ131150:DDQ131153 DNM131150:DNM131153 DXI131150:DXI131153 EHE131150:EHE131153 ERA131150:ERA131153 FAW131150:FAW131153 FKS131150:FKS131153 FUO131150:FUO131153 GEK131150:GEK131153 GOG131150:GOG131153 GYC131150:GYC131153 HHY131150:HHY131153 HRU131150:HRU131153 IBQ131150:IBQ131153 ILM131150:ILM131153 IVI131150:IVI131153 JFE131150:JFE131153 JPA131150:JPA131153 JYW131150:JYW131153 KIS131150:KIS131153 KSO131150:KSO131153 LCK131150:LCK131153 LMG131150:LMG131153 LWC131150:LWC131153 MFY131150:MFY131153 MPU131150:MPU131153 MZQ131150:MZQ131153 NJM131150:NJM131153 NTI131150:NTI131153 ODE131150:ODE131153 ONA131150:ONA131153 OWW131150:OWW131153 PGS131150:PGS131153 PQO131150:PQO131153 QAK131150:QAK131153 QKG131150:QKG131153 QUC131150:QUC131153 RDY131150:RDY131153 RNU131150:RNU131153 RXQ131150:RXQ131153 SHM131150:SHM131153 SRI131150:SRI131153 TBE131150:TBE131153 TLA131150:TLA131153 TUW131150:TUW131153 UES131150:UES131153 UOO131150:UOO131153 UYK131150:UYK131153 VIG131150:VIG131153 VSC131150:VSC131153 WBY131150:WBY131153 WLU131150:WLU131153 WVQ131150:WVQ131153 I196686:I196689 JE196686:JE196689 TA196686:TA196689 ACW196686:ACW196689 AMS196686:AMS196689 AWO196686:AWO196689 BGK196686:BGK196689 BQG196686:BQG196689 CAC196686:CAC196689 CJY196686:CJY196689 CTU196686:CTU196689 DDQ196686:DDQ196689 DNM196686:DNM196689 DXI196686:DXI196689 EHE196686:EHE196689 ERA196686:ERA196689 FAW196686:FAW196689 FKS196686:FKS196689 FUO196686:FUO196689 GEK196686:GEK196689 GOG196686:GOG196689 GYC196686:GYC196689 HHY196686:HHY196689 HRU196686:HRU196689 IBQ196686:IBQ196689 ILM196686:ILM196689 IVI196686:IVI196689 JFE196686:JFE196689 JPA196686:JPA196689 JYW196686:JYW196689 KIS196686:KIS196689 KSO196686:KSO196689 LCK196686:LCK196689 LMG196686:LMG196689 LWC196686:LWC196689 MFY196686:MFY196689 MPU196686:MPU196689 MZQ196686:MZQ196689 NJM196686:NJM196689 NTI196686:NTI196689 ODE196686:ODE196689 ONA196686:ONA196689 OWW196686:OWW196689 PGS196686:PGS196689 PQO196686:PQO196689 QAK196686:QAK196689 QKG196686:QKG196689 QUC196686:QUC196689 RDY196686:RDY196689 RNU196686:RNU196689 RXQ196686:RXQ196689 SHM196686:SHM196689 SRI196686:SRI196689 TBE196686:TBE196689 TLA196686:TLA196689 TUW196686:TUW196689 UES196686:UES196689 UOO196686:UOO196689 UYK196686:UYK196689 VIG196686:VIG196689 VSC196686:VSC196689 WBY196686:WBY196689 WLU196686:WLU196689 WVQ196686:WVQ196689 I262222:I262225 JE262222:JE262225 TA262222:TA262225 ACW262222:ACW262225 AMS262222:AMS262225 AWO262222:AWO262225 BGK262222:BGK262225 BQG262222:BQG262225 CAC262222:CAC262225 CJY262222:CJY262225 CTU262222:CTU262225 DDQ262222:DDQ262225 DNM262222:DNM262225 DXI262222:DXI262225 EHE262222:EHE262225 ERA262222:ERA262225 FAW262222:FAW262225 FKS262222:FKS262225 FUO262222:FUO262225 GEK262222:GEK262225 GOG262222:GOG262225 GYC262222:GYC262225 HHY262222:HHY262225 HRU262222:HRU262225 IBQ262222:IBQ262225 ILM262222:ILM262225 IVI262222:IVI262225 JFE262222:JFE262225 JPA262222:JPA262225 JYW262222:JYW262225 KIS262222:KIS262225 KSO262222:KSO262225 LCK262222:LCK262225 LMG262222:LMG262225 LWC262222:LWC262225 MFY262222:MFY262225 MPU262222:MPU262225 MZQ262222:MZQ262225 NJM262222:NJM262225 NTI262222:NTI262225 ODE262222:ODE262225 ONA262222:ONA262225 OWW262222:OWW262225 PGS262222:PGS262225 PQO262222:PQO262225 QAK262222:QAK262225 QKG262222:QKG262225 QUC262222:QUC262225 RDY262222:RDY262225 RNU262222:RNU262225 RXQ262222:RXQ262225 SHM262222:SHM262225 SRI262222:SRI262225 TBE262222:TBE262225 TLA262222:TLA262225 TUW262222:TUW262225 UES262222:UES262225 UOO262222:UOO262225 UYK262222:UYK262225 VIG262222:VIG262225 VSC262222:VSC262225 WBY262222:WBY262225 WLU262222:WLU262225 WVQ262222:WVQ262225 I327758:I327761 JE327758:JE327761 TA327758:TA327761 ACW327758:ACW327761 AMS327758:AMS327761 AWO327758:AWO327761 BGK327758:BGK327761 BQG327758:BQG327761 CAC327758:CAC327761 CJY327758:CJY327761 CTU327758:CTU327761 DDQ327758:DDQ327761 DNM327758:DNM327761 DXI327758:DXI327761 EHE327758:EHE327761 ERA327758:ERA327761 FAW327758:FAW327761 FKS327758:FKS327761 FUO327758:FUO327761 GEK327758:GEK327761 GOG327758:GOG327761 GYC327758:GYC327761 HHY327758:HHY327761 HRU327758:HRU327761 IBQ327758:IBQ327761 ILM327758:ILM327761 IVI327758:IVI327761 JFE327758:JFE327761 JPA327758:JPA327761 JYW327758:JYW327761 KIS327758:KIS327761 KSO327758:KSO327761 LCK327758:LCK327761 LMG327758:LMG327761 LWC327758:LWC327761 MFY327758:MFY327761 MPU327758:MPU327761 MZQ327758:MZQ327761 NJM327758:NJM327761 NTI327758:NTI327761 ODE327758:ODE327761 ONA327758:ONA327761 OWW327758:OWW327761 PGS327758:PGS327761 PQO327758:PQO327761 QAK327758:QAK327761 QKG327758:QKG327761 QUC327758:QUC327761 RDY327758:RDY327761 RNU327758:RNU327761 RXQ327758:RXQ327761 SHM327758:SHM327761 SRI327758:SRI327761 TBE327758:TBE327761 TLA327758:TLA327761 TUW327758:TUW327761 UES327758:UES327761 UOO327758:UOO327761 UYK327758:UYK327761 VIG327758:VIG327761 VSC327758:VSC327761 WBY327758:WBY327761 WLU327758:WLU327761 WVQ327758:WVQ327761 I393294:I393297 JE393294:JE393297 TA393294:TA393297 ACW393294:ACW393297 AMS393294:AMS393297 AWO393294:AWO393297 BGK393294:BGK393297 BQG393294:BQG393297 CAC393294:CAC393297 CJY393294:CJY393297 CTU393294:CTU393297 DDQ393294:DDQ393297 DNM393294:DNM393297 DXI393294:DXI393297 EHE393294:EHE393297 ERA393294:ERA393297 FAW393294:FAW393297 FKS393294:FKS393297 FUO393294:FUO393297 GEK393294:GEK393297 GOG393294:GOG393297 GYC393294:GYC393297 HHY393294:HHY393297 HRU393294:HRU393297 IBQ393294:IBQ393297 ILM393294:ILM393297 IVI393294:IVI393297 JFE393294:JFE393297 JPA393294:JPA393297 JYW393294:JYW393297 KIS393294:KIS393297 KSO393294:KSO393297 LCK393294:LCK393297 LMG393294:LMG393297 LWC393294:LWC393297 MFY393294:MFY393297 MPU393294:MPU393297 MZQ393294:MZQ393297 NJM393294:NJM393297 NTI393294:NTI393297 ODE393294:ODE393297 ONA393294:ONA393297 OWW393294:OWW393297 PGS393294:PGS393297 PQO393294:PQO393297 QAK393294:QAK393297 QKG393294:QKG393297 QUC393294:QUC393297 RDY393294:RDY393297 RNU393294:RNU393297 RXQ393294:RXQ393297 SHM393294:SHM393297 SRI393294:SRI393297 TBE393294:TBE393297 TLA393294:TLA393297 TUW393294:TUW393297 UES393294:UES393297 UOO393294:UOO393297 UYK393294:UYK393297 VIG393294:VIG393297 VSC393294:VSC393297 WBY393294:WBY393297 WLU393294:WLU393297 WVQ393294:WVQ393297 I458830:I458833 JE458830:JE458833 TA458830:TA458833 ACW458830:ACW458833 AMS458830:AMS458833 AWO458830:AWO458833 BGK458830:BGK458833 BQG458830:BQG458833 CAC458830:CAC458833 CJY458830:CJY458833 CTU458830:CTU458833 DDQ458830:DDQ458833 DNM458830:DNM458833 DXI458830:DXI458833 EHE458830:EHE458833 ERA458830:ERA458833 FAW458830:FAW458833 FKS458830:FKS458833 FUO458830:FUO458833 GEK458830:GEK458833 GOG458830:GOG458833 GYC458830:GYC458833 HHY458830:HHY458833 HRU458830:HRU458833 IBQ458830:IBQ458833 ILM458830:ILM458833 IVI458830:IVI458833 JFE458830:JFE458833 JPA458830:JPA458833 JYW458830:JYW458833 KIS458830:KIS458833 KSO458830:KSO458833 LCK458830:LCK458833 LMG458830:LMG458833 LWC458830:LWC458833 MFY458830:MFY458833 MPU458830:MPU458833 MZQ458830:MZQ458833 NJM458830:NJM458833 NTI458830:NTI458833 ODE458830:ODE458833 ONA458830:ONA458833 OWW458830:OWW458833 PGS458830:PGS458833 PQO458830:PQO458833 QAK458830:QAK458833 QKG458830:QKG458833 QUC458830:QUC458833 RDY458830:RDY458833 RNU458830:RNU458833 RXQ458830:RXQ458833 SHM458830:SHM458833 SRI458830:SRI458833 TBE458830:TBE458833 TLA458830:TLA458833 TUW458830:TUW458833 UES458830:UES458833 UOO458830:UOO458833 UYK458830:UYK458833 VIG458830:VIG458833 VSC458830:VSC458833 WBY458830:WBY458833 WLU458830:WLU458833 WVQ458830:WVQ458833 I524366:I524369 JE524366:JE524369 TA524366:TA524369 ACW524366:ACW524369 AMS524366:AMS524369 AWO524366:AWO524369 BGK524366:BGK524369 BQG524366:BQG524369 CAC524366:CAC524369 CJY524366:CJY524369 CTU524366:CTU524369 DDQ524366:DDQ524369 DNM524366:DNM524369 DXI524366:DXI524369 EHE524366:EHE524369 ERA524366:ERA524369 FAW524366:FAW524369 FKS524366:FKS524369 FUO524366:FUO524369 GEK524366:GEK524369 GOG524366:GOG524369 GYC524366:GYC524369 HHY524366:HHY524369 HRU524366:HRU524369 IBQ524366:IBQ524369 ILM524366:ILM524369 IVI524366:IVI524369 JFE524366:JFE524369 JPA524366:JPA524369 JYW524366:JYW524369 KIS524366:KIS524369 KSO524366:KSO524369 LCK524366:LCK524369 LMG524366:LMG524369 LWC524366:LWC524369 MFY524366:MFY524369 MPU524366:MPU524369 MZQ524366:MZQ524369 NJM524366:NJM524369 NTI524366:NTI524369 ODE524366:ODE524369 ONA524366:ONA524369 OWW524366:OWW524369 PGS524366:PGS524369 PQO524366:PQO524369 QAK524366:QAK524369 QKG524366:QKG524369 QUC524366:QUC524369 RDY524366:RDY524369 RNU524366:RNU524369 RXQ524366:RXQ524369 SHM524366:SHM524369 SRI524366:SRI524369 TBE524366:TBE524369 TLA524366:TLA524369 TUW524366:TUW524369 UES524366:UES524369 UOO524366:UOO524369 UYK524366:UYK524369 VIG524366:VIG524369 VSC524366:VSC524369 WBY524366:WBY524369 WLU524366:WLU524369 WVQ524366:WVQ524369 I589902:I589905 JE589902:JE589905 TA589902:TA589905 ACW589902:ACW589905 AMS589902:AMS589905 AWO589902:AWO589905 BGK589902:BGK589905 BQG589902:BQG589905 CAC589902:CAC589905 CJY589902:CJY589905 CTU589902:CTU589905 DDQ589902:DDQ589905 DNM589902:DNM589905 DXI589902:DXI589905 EHE589902:EHE589905 ERA589902:ERA589905 FAW589902:FAW589905 FKS589902:FKS589905 FUO589902:FUO589905 GEK589902:GEK589905 GOG589902:GOG589905 GYC589902:GYC589905 HHY589902:HHY589905 HRU589902:HRU589905 IBQ589902:IBQ589905 ILM589902:ILM589905 IVI589902:IVI589905 JFE589902:JFE589905 JPA589902:JPA589905 JYW589902:JYW589905 KIS589902:KIS589905 KSO589902:KSO589905 LCK589902:LCK589905 LMG589902:LMG589905 LWC589902:LWC589905 MFY589902:MFY589905 MPU589902:MPU589905 MZQ589902:MZQ589905 NJM589902:NJM589905 NTI589902:NTI589905 ODE589902:ODE589905 ONA589902:ONA589905 OWW589902:OWW589905 PGS589902:PGS589905 PQO589902:PQO589905 QAK589902:QAK589905 QKG589902:QKG589905 QUC589902:QUC589905 RDY589902:RDY589905 RNU589902:RNU589905 RXQ589902:RXQ589905 SHM589902:SHM589905 SRI589902:SRI589905 TBE589902:TBE589905 TLA589902:TLA589905 TUW589902:TUW589905 UES589902:UES589905 UOO589902:UOO589905 UYK589902:UYK589905 VIG589902:VIG589905 VSC589902:VSC589905 WBY589902:WBY589905 WLU589902:WLU589905 WVQ589902:WVQ589905 I655438:I655441 JE655438:JE655441 TA655438:TA655441 ACW655438:ACW655441 AMS655438:AMS655441 AWO655438:AWO655441 BGK655438:BGK655441 BQG655438:BQG655441 CAC655438:CAC655441 CJY655438:CJY655441 CTU655438:CTU655441 DDQ655438:DDQ655441 DNM655438:DNM655441 DXI655438:DXI655441 EHE655438:EHE655441 ERA655438:ERA655441 FAW655438:FAW655441 FKS655438:FKS655441 FUO655438:FUO655441 GEK655438:GEK655441 GOG655438:GOG655441 GYC655438:GYC655441 HHY655438:HHY655441 HRU655438:HRU655441 IBQ655438:IBQ655441 ILM655438:ILM655441 IVI655438:IVI655441 JFE655438:JFE655441 JPA655438:JPA655441 JYW655438:JYW655441 KIS655438:KIS655441 KSO655438:KSO655441 LCK655438:LCK655441 LMG655438:LMG655441 LWC655438:LWC655441 MFY655438:MFY655441 MPU655438:MPU655441 MZQ655438:MZQ655441 NJM655438:NJM655441 NTI655438:NTI655441 ODE655438:ODE655441 ONA655438:ONA655441 OWW655438:OWW655441 PGS655438:PGS655441 PQO655438:PQO655441 QAK655438:QAK655441 QKG655438:QKG655441 QUC655438:QUC655441 RDY655438:RDY655441 RNU655438:RNU655441 RXQ655438:RXQ655441 SHM655438:SHM655441 SRI655438:SRI655441 TBE655438:TBE655441 TLA655438:TLA655441 TUW655438:TUW655441 UES655438:UES655441 UOO655438:UOO655441 UYK655438:UYK655441 VIG655438:VIG655441 VSC655438:VSC655441 WBY655438:WBY655441 WLU655438:WLU655441 WVQ655438:WVQ655441 I720974:I720977 JE720974:JE720977 TA720974:TA720977 ACW720974:ACW720977 AMS720974:AMS720977 AWO720974:AWO720977 BGK720974:BGK720977 BQG720974:BQG720977 CAC720974:CAC720977 CJY720974:CJY720977 CTU720974:CTU720977 DDQ720974:DDQ720977 DNM720974:DNM720977 DXI720974:DXI720977 EHE720974:EHE720977 ERA720974:ERA720977 FAW720974:FAW720977 FKS720974:FKS720977 FUO720974:FUO720977 GEK720974:GEK720977 GOG720974:GOG720977 GYC720974:GYC720977 HHY720974:HHY720977 HRU720974:HRU720977 IBQ720974:IBQ720977 ILM720974:ILM720977 IVI720974:IVI720977 JFE720974:JFE720977 JPA720974:JPA720977 JYW720974:JYW720977 KIS720974:KIS720977 KSO720974:KSO720977 LCK720974:LCK720977 LMG720974:LMG720977 LWC720974:LWC720977 MFY720974:MFY720977 MPU720974:MPU720977 MZQ720974:MZQ720977 NJM720974:NJM720977 NTI720974:NTI720977 ODE720974:ODE720977 ONA720974:ONA720977 OWW720974:OWW720977 PGS720974:PGS720977 PQO720974:PQO720977 QAK720974:QAK720977 QKG720974:QKG720977 QUC720974:QUC720977 RDY720974:RDY720977 RNU720974:RNU720977 RXQ720974:RXQ720977 SHM720974:SHM720977 SRI720974:SRI720977 TBE720974:TBE720977 TLA720974:TLA720977 TUW720974:TUW720977 UES720974:UES720977 UOO720974:UOO720977 UYK720974:UYK720977 VIG720974:VIG720977 VSC720974:VSC720977 WBY720974:WBY720977 WLU720974:WLU720977 WVQ720974:WVQ720977 I786510:I786513 JE786510:JE786513 TA786510:TA786513 ACW786510:ACW786513 AMS786510:AMS786513 AWO786510:AWO786513 BGK786510:BGK786513 BQG786510:BQG786513 CAC786510:CAC786513 CJY786510:CJY786513 CTU786510:CTU786513 DDQ786510:DDQ786513 DNM786510:DNM786513 DXI786510:DXI786513 EHE786510:EHE786513 ERA786510:ERA786513 FAW786510:FAW786513 FKS786510:FKS786513 FUO786510:FUO786513 GEK786510:GEK786513 GOG786510:GOG786513 GYC786510:GYC786513 HHY786510:HHY786513 HRU786510:HRU786513 IBQ786510:IBQ786513 ILM786510:ILM786513 IVI786510:IVI786513 JFE786510:JFE786513 JPA786510:JPA786513 JYW786510:JYW786513 KIS786510:KIS786513 KSO786510:KSO786513 LCK786510:LCK786513 LMG786510:LMG786513 LWC786510:LWC786513 MFY786510:MFY786513 MPU786510:MPU786513 MZQ786510:MZQ786513 NJM786510:NJM786513 NTI786510:NTI786513 ODE786510:ODE786513 ONA786510:ONA786513 OWW786510:OWW786513 PGS786510:PGS786513 PQO786510:PQO786513 QAK786510:QAK786513 QKG786510:QKG786513 QUC786510:QUC786513 RDY786510:RDY786513 RNU786510:RNU786513 RXQ786510:RXQ786513 SHM786510:SHM786513 SRI786510:SRI786513 TBE786510:TBE786513 TLA786510:TLA786513 TUW786510:TUW786513 UES786510:UES786513 UOO786510:UOO786513 UYK786510:UYK786513 VIG786510:VIG786513 VSC786510:VSC786513 WBY786510:WBY786513 WLU786510:WLU786513 WVQ786510:WVQ786513 I852046:I852049 JE852046:JE852049 TA852046:TA852049 ACW852046:ACW852049 AMS852046:AMS852049 AWO852046:AWO852049 BGK852046:BGK852049 BQG852046:BQG852049 CAC852046:CAC852049 CJY852046:CJY852049 CTU852046:CTU852049 DDQ852046:DDQ852049 DNM852046:DNM852049 DXI852046:DXI852049 EHE852046:EHE852049 ERA852046:ERA852049 FAW852046:FAW852049 FKS852046:FKS852049 FUO852046:FUO852049 GEK852046:GEK852049 GOG852046:GOG852049 GYC852046:GYC852049 HHY852046:HHY852049 HRU852046:HRU852049 IBQ852046:IBQ852049 ILM852046:ILM852049 IVI852046:IVI852049 JFE852046:JFE852049 JPA852046:JPA852049 JYW852046:JYW852049 KIS852046:KIS852049 KSO852046:KSO852049 LCK852046:LCK852049 LMG852046:LMG852049 LWC852046:LWC852049 MFY852046:MFY852049 MPU852046:MPU852049 MZQ852046:MZQ852049 NJM852046:NJM852049 NTI852046:NTI852049 ODE852046:ODE852049 ONA852046:ONA852049 OWW852046:OWW852049 PGS852046:PGS852049 PQO852046:PQO852049 QAK852046:QAK852049 QKG852046:QKG852049 QUC852046:QUC852049 RDY852046:RDY852049 RNU852046:RNU852049 RXQ852046:RXQ852049 SHM852046:SHM852049 SRI852046:SRI852049 TBE852046:TBE852049 TLA852046:TLA852049 TUW852046:TUW852049 UES852046:UES852049 UOO852046:UOO852049 UYK852046:UYK852049 VIG852046:VIG852049 VSC852046:VSC852049 WBY852046:WBY852049 WLU852046:WLU852049 WVQ852046:WVQ852049 I917582:I917585 JE917582:JE917585 TA917582:TA917585 ACW917582:ACW917585 AMS917582:AMS917585 AWO917582:AWO917585 BGK917582:BGK917585 BQG917582:BQG917585 CAC917582:CAC917585 CJY917582:CJY917585 CTU917582:CTU917585 DDQ917582:DDQ917585 DNM917582:DNM917585 DXI917582:DXI917585 EHE917582:EHE917585 ERA917582:ERA917585 FAW917582:FAW917585 FKS917582:FKS917585 FUO917582:FUO917585 GEK917582:GEK917585 GOG917582:GOG917585 GYC917582:GYC917585 HHY917582:HHY917585 HRU917582:HRU917585 IBQ917582:IBQ917585 ILM917582:ILM917585 IVI917582:IVI917585 JFE917582:JFE917585 JPA917582:JPA917585 JYW917582:JYW917585 KIS917582:KIS917585 KSO917582:KSO917585 LCK917582:LCK917585 LMG917582:LMG917585 LWC917582:LWC917585 MFY917582:MFY917585 MPU917582:MPU917585 MZQ917582:MZQ917585 NJM917582:NJM917585 NTI917582:NTI917585 ODE917582:ODE917585 ONA917582:ONA917585 OWW917582:OWW917585 PGS917582:PGS917585 PQO917582:PQO917585 QAK917582:QAK917585 QKG917582:QKG917585 QUC917582:QUC917585 RDY917582:RDY917585 RNU917582:RNU917585 RXQ917582:RXQ917585 SHM917582:SHM917585 SRI917582:SRI917585 TBE917582:TBE917585 TLA917582:TLA917585 TUW917582:TUW917585 UES917582:UES917585 UOO917582:UOO917585 UYK917582:UYK917585 VIG917582:VIG917585 VSC917582:VSC917585 WBY917582:WBY917585 WLU917582:WLU917585 WVQ917582:WVQ917585 I983118:I983121 JE983118:JE983121 TA983118:TA983121 ACW983118:ACW983121 AMS983118:AMS983121 AWO983118:AWO983121 BGK983118:BGK983121 BQG983118:BQG983121 CAC983118:CAC983121 CJY983118:CJY983121 CTU983118:CTU983121 DDQ983118:DDQ983121 DNM983118:DNM983121 DXI983118:DXI983121 EHE983118:EHE983121 ERA983118:ERA983121 FAW983118:FAW983121 FKS983118:FKS983121 FUO983118:FUO983121 GEK983118:GEK983121 GOG983118:GOG983121 GYC983118:GYC983121 HHY983118:HHY983121 HRU983118:HRU983121 IBQ983118:IBQ983121 ILM983118:ILM983121 IVI983118:IVI983121 JFE983118:JFE983121 JPA983118:JPA983121 JYW983118:JYW983121 KIS983118:KIS983121 KSO983118:KSO983121 LCK983118:LCK983121 LMG983118:LMG983121 LWC983118:LWC983121 MFY983118:MFY983121 MPU983118:MPU983121 MZQ983118:MZQ983121 NJM983118:NJM983121 NTI983118:NTI983121 ODE983118:ODE983121 ONA983118:ONA983121 OWW983118:OWW983121 PGS983118:PGS983121 PQO983118:PQO983121 QAK983118:QAK983121 QKG983118:QKG983121 QUC983118:QUC983121 RDY983118:RDY983121 RNU983118:RNU983121 RXQ983118:RXQ983121 SHM983118:SHM983121 SRI983118:SRI983121 TBE983118:TBE983121 TLA983118:TLA983121 TUW983118:TUW983121 UES983118:UES983121 UOO983118:UOO983121 UYK983118:UYK983121 VIG983118:VIG983121 VSC983118:VSC983121 WBY983118:WBY983121 WLU983118:WLU983121 WVQ983118:WVQ983121 H81 JD81 SZ81 ACV81 AMR81 AWN81 BGJ81 BQF81 CAB81 CJX81 CTT81 DDP81 DNL81 DXH81 EHD81 EQZ81 FAV81 FKR81 FUN81 GEJ81 GOF81 GYB81 HHX81 HRT81 IBP81 ILL81 IVH81 JFD81 JOZ81 JYV81 KIR81 KSN81 LCJ81 LMF81 LWB81 MFX81 MPT81 MZP81 NJL81 NTH81 ODD81 OMZ81 OWV81 PGR81 PQN81 QAJ81 QKF81 QUB81 RDX81 RNT81 RXP81 SHL81 SRH81 TBD81 TKZ81 TUV81 UER81 UON81 UYJ81 VIF81 VSB81 WBX81 WLT81 WVP81 H65619 JD65619 SZ65619 ACV65619 AMR65619 AWN65619 BGJ65619 BQF65619 CAB65619 CJX65619 CTT65619 DDP65619 DNL65619 DXH65619 EHD65619 EQZ65619 FAV65619 FKR65619 FUN65619 GEJ65619 GOF65619 GYB65619 HHX65619 HRT65619 IBP65619 ILL65619 IVH65619 JFD65619 JOZ65619 JYV65619 KIR65619 KSN65619 LCJ65619 LMF65619 LWB65619 MFX65619 MPT65619 MZP65619 NJL65619 NTH65619 ODD65619 OMZ65619 OWV65619 PGR65619 PQN65619 QAJ65619 QKF65619 QUB65619 RDX65619 RNT65619 RXP65619 SHL65619 SRH65619 TBD65619 TKZ65619 TUV65619 UER65619 UON65619 UYJ65619 VIF65619 VSB65619 WBX65619 WLT65619 WVP65619 H131155 JD131155 SZ131155 ACV131155 AMR131155 AWN131155 BGJ131155 BQF131155 CAB131155 CJX131155 CTT131155 DDP131155 DNL131155 DXH131155 EHD131155 EQZ131155 FAV131155 FKR131155 FUN131155 GEJ131155 GOF131155 GYB131155 HHX131155 HRT131155 IBP131155 ILL131155 IVH131155 JFD131155 JOZ131155 JYV131155 KIR131155 KSN131155 LCJ131155 LMF131155 LWB131155 MFX131155 MPT131155 MZP131155 NJL131155 NTH131155 ODD131155 OMZ131155 OWV131155 PGR131155 PQN131155 QAJ131155 QKF131155 QUB131155 RDX131155 RNT131155 RXP131155 SHL131155 SRH131155 TBD131155 TKZ131155 TUV131155 UER131155 UON131155 UYJ131155 VIF131155 VSB131155 WBX131155 WLT131155 WVP131155 H196691 JD196691 SZ196691 ACV196691 AMR196691 AWN196691 BGJ196691 BQF196691 CAB196691 CJX196691 CTT196691 DDP196691 DNL196691 DXH196691 EHD196691 EQZ196691 FAV196691 FKR196691 FUN196691 GEJ196691 GOF196691 GYB196691 HHX196691 HRT196691 IBP196691 ILL196691 IVH196691 JFD196691 JOZ196691 JYV196691 KIR196691 KSN196691 LCJ196691 LMF196691 LWB196691 MFX196691 MPT196691 MZP196691 NJL196691 NTH196691 ODD196691 OMZ196691 OWV196691 PGR196691 PQN196691 QAJ196691 QKF196691 QUB196691 RDX196691 RNT196691 RXP196691 SHL196691 SRH196691 TBD196691 TKZ196691 TUV196691 UER196691 UON196691 UYJ196691 VIF196691 VSB196691 WBX196691 WLT196691 WVP196691 H262227 JD262227 SZ262227 ACV262227 AMR262227 AWN262227 BGJ262227 BQF262227 CAB262227 CJX262227 CTT262227 DDP262227 DNL262227 DXH262227 EHD262227 EQZ262227 FAV262227 FKR262227 FUN262227 GEJ262227 GOF262227 GYB262227 HHX262227 HRT262227 IBP262227 ILL262227 IVH262227 JFD262227 JOZ262227 JYV262227 KIR262227 KSN262227 LCJ262227 LMF262227 LWB262227 MFX262227 MPT262227 MZP262227 NJL262227 NTH262227 ODD262227 OMZ262227 OWV262227 PGR262227 PQN262227 QAJ262227 QKF262227 QUB262227 RDX262227 RNT262227 RXP262227 SHL262227 SRH262227 TBD262227 TKZ262227 TUV262227 UER262227 UON262227 UYJ262227 VIF262227 VSB262227 WBX262227 WLT262227 WVP262227 H327763 JD327763 SZ327763 ACV327763 AMR327763 AWN327763 BGJ327763 BQF327763 CAB327763 CJX327763 CTT327763 DDP327763 DNL327763 DXH327763 EHD327763 EQZ327763 FAV327763 FKR327763 FUN327763 GEJ327763 GOF327763 GYB327763 HHX327763 HRT327763 IBP327763 ILL327763 IVH327763 JFD327763 JOZ327763 JYV327763 KIR327763 KSN327763 LCJ327763 LMF327763 LWB327763 MFX327763 MPT327763 MZP327763 NJL327763 NTH327763 ODD327763 OMZ327763 OWV327763 PGR327763 PQN327763 QAJ327763 QKF327763 QUB327763 RDX327763 RNT327763 RXP327763 SHL327763 SRH327763 TBD327763 TKZ327763 TUV327763 UER327763 UON327763 UYJ327763 VIF327763 VSB327763 WBX327763 WLT327763 WVP327763 H393299 JD393299 SZ393299 ACV393299 AMR393299 AWN393299 BGJ393299 BQF393299 CAB393299 CJX393299 CTT393299 DDP393299 DNL393299 DXH393299 EHD393299 EQZ393299 FAV393299 FKR393299 FUN393299 GEJ393299 GOF393299 GYB393299 HHX393299 HRT393299 IBP393299 ILL393299 IVH393299 JFD393299 JOZ393299 JYV393299 KIR393299 KSN393299 LCJ393299 LMF393299 LWB393299 MFX393299 MPT393299 MZP393299 NJL393299 NTH393299 ODD393299 OMZ393299 OWV393299 PGR393299 PQN393299 QAJ393299 QKF393299 QUB393299 RDX393299 RNT393299 RXP393299 SHL393299 SRH393299 TBD393299 TKZ393299 TUV393299 UER393299 UON393299 UYJ393299 VIF393299 VSB393299 WBX393299 WLT393299 WVP393299 H458835 JD458835 SZ458835 ACV458835 AMR458835 AWN458835 BGJ458835 BQF458835 CAB458835 CJX458835 CTT458835 DDP458835 DNL458835 DXH458835 EHD458835 EQZ458835 FAV458835 FKR458835 FUN458835 GEJ458835 GOF458835 GYB458835 HHX458835 HRT458835 IBP458835 ILL458835 IVH458835 JFD458835 JOZ458835 JYV458835 KIR458835 KSN458835 LCJ458835 LMF458835 LWB458835 MFX458835 MPT458835 MZP458835 NJL458835 NTH458835 ODD458835 OMZ458835 OWV458835 PGR458835 PQN458835 QAJ458835 QKF458835 QUB458835 RDX458835 RNT458835 RXP458835 SHL458835 SRH458835 TBD458835 TKZ458835 TUV458835 UER458835 UON458835 UYJ458835 VIF458835 VSB458835 WBX458835 WLT458835 WVP458835 H524371 JD524371 SZ524371 ACV524371 AMR524371 AWN524371 BGJ524371 BQF524371 CAB524371 CJX524371 CTT524371 DDP524371 DNL524371 DXH524371 EHD524371 EQZ524371 FAV524371 FKR524371 FUN524371 GEJ524371 GOF524371 GYB524371 HHX524371 HRT524371 IBP524371 ILL524371 IVH524371 JFD524371 JOZ524371 JYV524371 KIR524371 KSN524371 LCJ524371 LMF524371 LWB524371 MFX524371 MPT524371 MZP524371 NJL524371 NTH524371 ODD524371 OMZ524371 OWV524371 PGR524371 PQN524371 QAJ524371 QKF524371 QUB524371 RDX524371 RNT524371 RXP524371 SHL524371 SRH524371 TBD524371 TKZ524371 TUV524371 UER524371 UON524371 UYJ524371 VIF524371 VSB524371 WBX524371 WLT524371 WVP524371 H589907 JD589907 SZ589907 ACV589907 AMR589907 AWN589907 BGJ589907 BQF589907 CAB589907 CJX589907 CTT589907 DDP589907 DNL589907 DXH589907 EHD589907 EQZ589907 FAV589907 FKR589907 FUN589907 GEJ589907 GOF589907 GYB589907 HHX589907 HRT589907 IBP589907 ILL589907 IVH589907 JFD589907 JOZ589907 JYV589907 KIR589907 KSN589907 LCJ589907 LMF589907 LWB589907 MFX589907 MPT589907 MZP589907 NJL589907 NTH589907 ODD589907 OMZ589907 OWV589907 PGR589907 PQN589907 QAJ589907 QKF589907 QUB589907 RDX589907 RNT589907 RXP589907 SHL589907 SRH589907 TBD589907 TKZ589907 TUV589907 UER589907 UON589907 UYJ589907 VIF589907 VSB589907 WBX589907 WLT589907 WVP589907 H655443 JD655443 SZ655443 ACV655443 AMR655443 AWN655443 BGJ655443 BQF655443 CAB655443 CJX655443 CTT655443 DDP655443 DNL655443 DXH655443 EHD655443 EQZ655443 FAV655443 FKR655443 FUN655443 GEJ655443 GOF655443 GYB655443 HHX655443 HRT655443 IBP655443 ILL655443 IVH655443 JFD655443 JOZ655443 JYV655443 KIR655443 KSN655443 LCJ655443 LMF655443 LWB655443 MFX655443 MPT655443 MZP655443 NJL655443 NTH655443 ODD655443 OMZ655443 OWV655443 PGR655443 PQN655443 QAJ655443 QKF655443 QUB655443 RDX655443 RNT655443 RXP655443 SHL655443 SRH655443 TBD655443 TKZ655443 TUV655443 UER655443 UON655443 UYJ655443 VIF655443 VSB655443 WBX655443 WLT655443 WVP655443 H720979 JD720979 SZ720979 ACV720979 AMR720979 AWN720979 BGJ720979 BQF720979 CAB720979 CJX720979 CTT720979 DDP720979 DNL720979 DXH720979 EHD720979 EQZ720979 FAV720979 FKR720979 FUN720979 GEJ720979 GOF720979 GYB720979 HHX720979 HRT720979 IBP720979 ILL720979 IVH720979 JFD720979 JOZ720979 JYV720979 KIR720979 KSN720979 LCJ720979 LMF720979 LWB720979 MFX720979 MPT720979 MZP720979 NJL720979 NTH720979 ODD720979 OMZ720979 OWV720979 PGR720979 PQN720979 QAJ720979 QKF720979 QUB720979 RDX720979 RNT720979 RXP720979 SHL720979 SRH720979 TBD720979 TKZ720979 TUV720979 UER720979 UON720979 UYJ720979 VIF720979 VSB720979 WBX720979 WLT720979 WVP720979 H786515 JD786515 SZ786515 ACV786515 AMR786515 AWN786515 BGJ786515 BQF786515 CAB786515 CJX786515 CTT786515 DDP786515 DNL786515 DXH786515 EHD786515 EQZ786515 FAV786515 FKR786515 FUN786515 GEJ786515 GOF786515 GYB786515 HHX786515 HRT786515 IBP786515 ILL786515 IVH786515 JFD786515 JOZ786515 JYV786515 KIR786515 KSN786515 LCJ786515 LMF786515 LWB786515 MFX786515 MPT786515 MZP786515 NJL786515 NTH786515 ODD786515 OMZ786515 OWV786515 PGR786515 PQN786515 QAJ786515 QKF786515 QUB786515 RDX786515 RNT786515 RXP786515 SHL786515 SRH786515 TBD786515 TKZ786515 TUV786515 UER786515 UON786515 UYJ786515 VIF786515 VSB786515 WBX786515 WLT786515 WVP786515 H852051 JD852051 SZ852051 ACV852051 AMR852051 AWN852051 BGJ852051 BQF852051 CAB852051 CJX852051 CTT852051 DDP852051 DNL852051 DXH852051 EHD852051 EQZ852051 FAV852051 FKR852051 FUN852051 GEJ852051 GOF852051 GYB852051 HHX852051 HRT852051 IBP852051 ILL852051 IVH852051 JFD852051 JOZ852051 JYV852051 KIR852051 KSN852051 LCJ852051 LMF852051 LWB852051 MFX852051 MPT852051 MZP852051 NJL852051 NTH852051 ODD852051 OMZ852051 OWV852051 PGR852051 PQN852051 QAJ852051 QKF852051 QUB852051 RDX852051 RNT852051 RXP852051 SHL852051 SRH852051 TBD852051 TKZ852051 TUV852051 UER852051 UON852051 UYJ852051 VIF852051 VSB852051 WBX852051 WLT852051 WVP852051 H917587 JD917587 SZ917587 ACV917587 AMR917587 AWN917587 BGJ917587 BQF917587 CAB917587 CJX917587 CTT917587 DDP917587 DNL917587 DXH917587 EHD917587 EQZ917587 FAV917587 FKR917587 FUN917587 GEJ917587 GOF917587 GYB917587 HHX917587 HRT917587 IBP917587 ILL917587 IVH917587 JFD917587 JOZ917587 JYV917587 KIR917587 KSN917587 LCJ917587 LMF917587 LWB917587 MFX917587 MPT917587 MZP917587 NJL917587 NTH917587 ODD917587 OMZ917587 OWV917587 PGR917587 PQN917587 QAJ917587 QKF917587 QUB917587 RDX917587 RNT917587 RXP917587 SHL917587 SRH917587 TBD917587 TKZ917587 TUV917587 UER917587 UON917587 UYJ917587 VIF917587 VSB917587 WBX917587 WLT917587 WVP917587 H983123 JD983123 SZ983123 ACV983123 AMR983123 AWN983123 BGJ983123 BQF983123 CAB983123 CJX983123 CTT983123 DDP983123 DNL983123 DXH983123 EHD983123 EQZ983123 FAV983123 FKR983123 FUN983123 GEJ983123 GOF983123 GYB983123 HHX983123 HRT983123 IBP983123 ILL983123 IVH983123 JFD983123 JOZ983123 JYV983123 KIR983123 KSN983123 LCJ983123 LMF983123 LWB983123 MFX983123 MPT983123 MZP983123 NJL983123 NTH983123 ODD983123 OMZ983123 OWV983123 PGR983123 PQN983123 QAJ983123 QKF983123 QUB983123 RDX983123 RNT983123 RXP983123 SHL983123 SRH983123 TBD983123 TKZ983123 TUV983123 UER983123 UON983123 UYJ983123 VIF983123 VSB983123 WBX983123 WLT983123 WVP983123 H103 JD103 SZ103 ACV103 AMR103 AWN103 BGJ103 BQF103 CAB103 CJX103 CTT103 DDP103 DNL103 DXH103 EHD103 EQZ103 FAV103 FKR103 FUN103 GEJ103 GOF103 GYB103 HHX103 HRT103 IBP103 ILL103 IVH103 JFD103 JOZ103 JYV103 KIR103 KSN103 LCJ103 LMF103 LWB103 MFX103 MPT103 MZP103 NJL103 NTH103 ODD103 OMZ103 OWV103 PGR103 PQN103 QAJ103 QKF103 QUB103 RDX103 RNT103 RXP103 SHL103 SRH103 TBD103 TKZ103 TUV103 UER103 UON103 UYJ103 VIF103 VSB103 WBX103 WLT103 WVP103 H65639 JD65639 SZ65639 ACV65639 AMR65639 AWN65639 BGJ65639 BQF65639 CAB65639 CJX65639 CTT65639 DDP65639 DNL65639 DXH65639 EHD65639 EQZ65639 FAV65639 FKR65639 FUN65639 GEJ65639 GOF65639 GYB65639 HHX65639 HRT65639 IBP65639 ILL65639 IVH65639 JFD65639 JOZ65639 JYV65639 KIR65639 KSN65639 LCJ65639 LMF65639 LWB65639 MFX65639 MPT65639 MZP65639 NJL65639 NTH65639 ODD65639 OMZ65639 OWV65639 PGR65639 PQN65639 QAJ65639 QKF65639 QUB65639 RDX65639 RNT65639 RXP65639 SHL65639 SRH65639 TBD65639 TKZ65639 TUV65639 UER65639 UON65639 UYJ65639 VIF65639 VSB65639 WBX65639 WLT65639 WVP65639 H131175 JD131175 SZ131175 ACV131175 AMR131175 AWN131175 BGJ131175 BQF131175 CAB131175 CJX131175 CTT131175 DDP131175 DNL131175 DXH131175 EHD131175 EQZ131175 FAV131175 FKR131175 FUN131175 GEJ131175 GOF131175 GYB131175 HHX131175 HRT131175 IBP131175 ILL131175 IVH131175 JFD131175 JOZ131175 JYV131175 KIR131175 KSN131175 LCJ131175 LMF131175 LWB131175 MFX131175 MPT131175 MZP131175 NJL131175 NTH131175 ODD131175 OMZ131175 OWV131175 PGR131175 PQN131175 QAJ131175 QKF131175 QUB131175 RDX131175 RNT131175 RXP131175 SHL131175 SRH131175 TBD131175 TKZ131175 TUV131175 UER131175 UON131175 UYJ131175 VIF131175 VSB131175 WBX131175 WLT131175 WVP131175 H196711 JD196711 SZ196711 ACV196711 AMR196711 AWN196711 BGJ196711 BQF196711 CAB196711 CJX196711 CTT196711 DDP196711 DNL196711 DXH196711 EHD196711 EQZ196711 FAV196711 FKR196711 FUN196711 GEJ196711 GOF196711 GYB196711 HHX196711 HRT196711 IBP196711 ILL196711 IVH196711 JFD196711 JOZ196711 JYV196711 KIR196711 KSN196711 LCJ196711 LMF196711 LWB196711 MFX196711 MPT196711 MZP196711 NJL196711 NTH196711 ODD196711 OMZ196711 OWV196711 PGR196711 PQN196711 QAJ196711 QKF196711 QUB196711 RDX196711 RNT196711 RXP196711 SHL196711 SRH196711 TBD196711 TKZ196711 TUV196711 UER196711 UON196711 UYJ196711 VIF196711 VSB196711 WBX196711 WLT196711 WVP196711 H262247 JD262247 SZ262247 ACV262247 AMR262247 AWN262247 BGJ262247 BQF262247 CAB262247 CJX262247 CTT262247 DDP262247 DNL262247 DXH262247 EHD262247 EQZ262247 FAV262247 FKR262247 FUN262247 GEJ262247 GOF262247 GYB262247 HHX262247 HRT262247 IBP262247 ILL262247 IVH262247 JFD262247 JOZ262247 JYV262247 KIR262247 KSN262247 LCJ262247 LMF262247 LWB262247 MFX262247 MPT262247 MZP262247 NJL262247 NTH262247 ODD262247 OMZ262247 OWV262247 PGR262247 PQN262247 QAJ262247 QKF262247 QUB262247 RDX262247 RNT262247 RXP262247 SHL262247 SRH262247 TBD262247 TKZ262247 TUV262247 UER262247 UON262247 UYJ262247 VIF262247 VSB262247 WBX262247 WLT262247 WVP262247 H327783 JD327783 SZ327783 ACV327783 AMR327783 AWN327783 BGJ327783 BQF327783 CAB327783 CJX327783 CTT327783 DDP327783 DNL327783 DXH327783 EHD327783 EQZ327783 FAV327783 FKR327783 FUN327783 GEJ327783 GOF327783 GYB327783 HHX327783 HRT327783 IBP327783 ILL327783 IVH327783 JFD327783 JOZ327783 JYV327783 KIR327783 KSN327783 LCJ327783 LMF327783 LWB327783 MFX327783 MPT327783 MZP327783 NJL327783 NTH327783 ODD327783 OMZ327783 OWV327783 PGR327783 PQN327783 QAJ327783 QKF327783 QUB327783 RDX327783 RNT327783 RXP327783 SHL327783 SRH327783 TBD327783 TKZ327783 TUV327783 UER327783 UON327783 UYJ327783 VIF327783 VSB327783 WBX327783 WLT327783 WVP327783 H393319 JD393319 SZ393319 ACV393319 AMR393319 AWN393319 BGJ393319 BQF393319 CAB393319 CJX393319 CTT393319 DDP393319 DNL393319 DXH393319 EHD393319 EQZ393319 FAV393319 FKR393319 FUN393319 GEJ393319 GOF393319 GYB393319 HHX393319 HRT393319 IBP393319 ILL393319 IVH393319 JFD393319 JOZ393319 JYV393319 KIR393319 KSN393319 LCJ393319 LMF393319 LWB393319 MFX393319 MPT393319 MZP393319 NJL393319 NTH393319 ODD393319 OMZ393319 OWV393319 PGR393319 PQN393319 QAJ393319 QKF393319 QUB393319 RDX393319 RNT393319 RXP393319 SHL393319 SRH393319 TBD393319 TKZ393319 TUV393319 UER393319 UON393319 UYJ393319 VIF393319 VSB393319 WBX393319 WLT393319 WVP393319 H458855 JD458855 SZ458855 ACV458855 AMR458855 AWN458855 BGJ458855 BQF458855 CAB458855 CJX458855 CTT458855 DDP458855 DNL458855 DXH458855 EHD458855 EQZ458855 FAV458855 FKR458855 FUN458855 GEJ458855 GOF458855 GYB458855 HHX458855 HRT458855 IBP458855 ILL458855 IVH458855 JFD458855 JOZ458855 JYV458855 KIR458855 KSN458855 LCJ458855 LMF458855 LWB458855 MFX458855 MPT458855 MZP458855 NJL458855 NTH458855 ODD458855 OMZ458855 OWV458855 PGR458855 PQN458855 QAJ458855 QKF458855 QUB458855 RDX458855 RNT458855 RXP458855 SHL458855 SRH458855 TBD458855 TKZ458855 TUV458855 UER458855 UON458855 UYJ458855 VIF458855 VSB458855 WBX458855 WLT458855 WVP458855 H524391 JD524391 SZ524391 ACV524391 AMR524391 AWN524391 BGJ524391 BQF524391 CAB524391 CJX524391 CTT524391 DDP524391 DNL524391 DXH524391 EHD524391 EQZ524391 FAV524391 FKR524391 FUN524391 GEJ524391 GOF524391 GYB524391 HHX524391 HRT524391 IBP524391 ILL524391 IVH524391 JFD524391 JOZ524391 JYV524391 KIR524391 KSN524391 LCJ524391 LMF524391 LWB524391 MFX524391 MPT524391 MZP524391 NJL524391 NTH524391 ODD524391 OMZ524391 OWV524391 PGR524391 PQN524391 QAJ524391 QKF524391 QUB524391 RDX524391 RNT524391 RXP524391 SHL524391 SRH524391 TBD524391 TKZ524391 TUV524391 UER524391 UON524391 UYJ524391 VIF524391 VSB524391 WBX524391 WLT524391 WVP524391 H589927 JD589927 SZ589927 ACV589927 AMR589927 AWN589927 BGJ589927 BQF589927 CAB589927 CJX589927 CTT589927 DDP589927 DNL589927 DXH589927 EHD589927 EQZ589927 FAV589927 FKR589927 FUN589927 GEJ589927 GOF589927 GYB589927 HHX589927 HRT589927 IBP589927 ILL589927 IVH589927 JFD589927 JOZ589927 JYV589927 KIR589927 KSN589927 LCJ589927 LMF589927 LWB589927 MFX589927 MPT589927 MZP589927 NJL589927 NTH589927 ODD589927 OMZ589927 OWV589927 PGR589927 PQN589927 QAJ589927 QKF589927 QUB589927 RDX589927 RNT589927 RXP589927 SHL589927 SRH589927 TBD589927 TKZ589927 TUV589927 UER589927 UON589927 UYJ589927 VIF589927 VSB589927 WBX589927 WLT589927 WVP589927 H655463 JD655463 SZ655463 ACV655463 AMR655463 AWN655463 BGJ655463 BQF655463 CAB655463 CJX655463 CTT655463 DDP655463 DNL655463 DXH655463 EHD655463 EQZ655463 FAV655463 FKR655463 FUN655463 GEJ655463 GOF655463 GYB655463 HHX655463 HRT655463 IBP655463 ILL655463 IVH655463 JFD655463 JOZ655463 JYV655463 KIR655463 KSN655463 LCJ655463 LMF655463 LWB655463 MFX655463 MPT655463 MZP655463 NJL655463 NTH655463 ODD655463 OMZ655463 OWV655463 PGR655463 PQN655463 QAJ655463 QKF655463 QUB655463 RDX655463 RNT655463 RXP655463 SHL655463 SRH655463 TBD655463 TKZ655463 TUV655463 UER655463 UON655463 UYJ655463 VIF655463 VSB655463 WBX655463 WLT655463 WVP655463 H720999 JD720999 SZ720999 ACV720999 AMR720999 AWN720999 BGJ720999 BQF720999 CAB720999 CJX720999 CTT720999 DDP720999 DNL720999 DXH720999 EHD720999 EQZ720999 FAV720999 FKR720999 FUN720999 GEJ720999 GOF720999 GYB720999 HHX720999 HRT720999 IBP720999 ILL720999 IVH720999 JFD720999 JOZ720999 JYV720999 KIR720999 KSN720999 LCJ720999 LMF720999 LWB720999 MFX720999 MPT720999 MZP720999 NJL720999 NTH720999 ODD720999 OMZ720999 OWV720999 PGR720999 PQN720999 QAJ720999 QKF720999 QUB720999 RDX720999 RNT720999 RXP720999 SHL720999 SRH720999 TBD720999 TKZ720999 TUV720999 UER720999 UON720999 UYJ720999 VIF720999 VSB720999 WBX720999 WLT720999 WVP720999 H786535 JD786535 SZ786535 ACV786535 AMR786535 AWN786535 BGJ786535 BQF786535 CAB786535 CJX786535 CTT786535 DDP786535 DNL786535 DXH786535 EHD786535 EQZ786535 FAV786535 FKR786535 FUN786535 GEJ786535 GOF786535 GYB786535 HHX786535 HRT786535 IBP786535 ILL786535 IVH786535 JFD786535 JOZ786535 JYV786535 KIR786535 KSN786535 LCJ786535 LMF786535 LWB786535 MFX786535 MPT786535 MZP786535 NJL786535 NTH786535 ODD786535 OMZ786535 OWV786535 PGR786535 PQN786535 QAJ786535 QKF786535 QUB786535 RDX786535 RNT786535 RXP786535 SHL786535 SRH786535 TBD786535 TKZ786535 TUV786535 UER786535 UON786535 UYJ786535 VIF786535 VSB786535 WBX786535 WLT786535 WVP786535 H852071 JD852071 SZ852071 ACV852071 AMR852071 AWN852071 BGJ852071 BQF852071 CAB852071 CJX852071 CTT852071 DDP852071 DNL852071 DXH852071 EHD852071 EQZ852071 FAV852071 FKR852071 FUN852071 GEJ852071 GOF852071 GYB852071 HHX852071 HRT852071 IBP852071 ILL852071 IVH852071 JFD852071 JOZ852071 JYV852071 KIR852071 KSN852071 LCJ852071 LMF852071 LWB852071 MFX852071 MPT852071 MZP852071 NJL852071 NTH852071 ODD852071 OMZ852071 OWV852071 PGR852071 PQN852071 QAJ852071 QKF852071 QUB852071 RDX852071 RNT852071 RXP852071 SHL852071 SRH852071 TBD852071 TKZ852071 TUV852071 UER852071 UON852071 UYJ852071 VIF852071 VSB852071 WBX852071 WLT852071 WVP852071 H917607 JD917607 SZ917607 ACV917607 AMR917607 AWN917607 BGJ917607 BQF917607 CAB917607 CJX917607 CTT917607 DDP917607 DNL917607 DXH917607 EHD917607 EQZ917607 FAV917607 FKR917607 FUN917607 GEJ917607 GOF917607 GYB917607 HHX917607 HRT917607 IBP917607 ILL917607 IVH917607 JFD917607 JOZ917607 JYV917607 KIR917607 KSN917607 LCJ917607 LMF917607 LWB917607 MFX917607 MPT917607 MZP917607 NJL917607 NTH917607 ODD917607 OMZ917607 OWV917607 PGR917607 PQN917607 QAJ917607 QKF917607 QUB917607 RDX917607 RNT917607 RXP917607 SHL917607 SRH917607 TBD917607 TKZ917607 TUV917607 UER917607 UON917607 UYJ917607 VIF917607 VSB917607 WBX917607 WLT917607 WVP917607 H983143 JD983143 SZ983143 ACV983143 AMR983143 AWN983143 BGJ983143 BQF983143 CAB983143 CJX983143 CTT983143 DDP983143 DNL983143 DXH983143 EHD983143 EQZ983143 FAV983143 FKR983143 FUN983143 GEJ983143 GOF983143 GYB983143 HHX983143 HRT983143 IBP983143 ILL983143 IVH983143 JFD983143 JOZ983143 JYV983143 KIR983143 KSN983143 LCJ983143 LMF983143 LWB983143 MFX983143 MPT983143 MZP983143 NJL983143 NTH983143 ODD983143 OMZ983143 OWV983143 PGR983143 PQN983143 QAJ983143 QKF983143 QUB983143 RDX983143 RNT983143 RXP983143 SHL983143 SRH983143 TBD983143 TKZ983143 TUV983143 UER983143 UON983143 UYJ983143 VIF983143 VSB983143 WBX983143 WLT983143 WVP983143 TA76:TA79 JE93:JE101 TA93:TA101 ACW93:ACW101 AMS93:AMS101 AWO93:AWO101 BGK93:BGK101 BQG93:BQG101 CAC93:CAC101 CJY93:CJY101 CTU93:CTU101 DDQ93:DDQ101 DNM93:DNM101 DXI93:DXI101 EHE93:EHE101 ERA93:ERA101 FAW93:FAW101 FKS93:FKS101 FUO93:FUO101 GEK93:GEK101 GOG93:GOG101 GYC93:GYC101 HHY93:HHY101 HRU93:HRU101 IBQ93:IBQ101 ILM93:ILM101 IVI93:IVI101 JFE93:JFE101 JPA93:JPA101 JYW93:JYW101 KIS93:KIS101 KSO93:KSO101 LCK93:LCK101 LMG93:LMG101 LWC93:LWC101 MFY93:MFY101 MPU93:MPU101 MZQ93:MZQ101 NJM93:NJM101 NTI93:NTI101 ODE93:ODE101 ONA93:ONA101 OWW93:OWW101 PGS93:PGS101 PQO93:PQO101 QAK93:QAK101 QKG93:QKG101 QUC93:QUC101 RDY93:RDY101 RNU93:RNU101 RXQ93:RXQ101 SHM93:SHM101 SRI93:SRI101 TBE93:TBE101 TLA93:TLA101 TUW93:TUW101 UES93:UES101 UOO93:UOO101 UYK93:UYK101 VIG93:VIG101 VSC93:VSC101 WBY93:WBY101 WLU93:WLU101 WVQ93:WVQ101 I65629:I65637 JE65629:JE65637 TA65629:TA65637 ACW65629:ACW65637 AMS65629:AMS65637 AWO65629:AWO65637 BGK65629:BGK65637 BQG65629:BQG65637 CAC65629:CAC65637 CJY65629:CJY65637 CTU65629:CTU65637 DDQ65629:DDQ65637 DNM65629:DNM65637 DXI65629:DXI65637 EHE65629:EHE65637 ERA65629:ERA65637 FAW65629:FAW65637 FKS65629:FKS65637 FUO65629:FUO65637 GEK65629:GEK65637 GOG65629:GOG65637 GYC65629:GYC65637 HHY65629:HHY65637 HRU65629:HRU65637 IBQ65629:IBQ65637 ILM65629:ILM65637 IVI65629:IVI65637 JFE65629:JFE65637 JPA65629:JPA65637 JYW65629:JYW65637 KIS65629:KIS65637 KSO65629:KSO65637 LCK65629:LCK65637 LMG65629:LMG65637 LWC65629:LWC65637 MFY65629:MFY65637 MPU65629:MPU65637 MZQ65629:MZQ65637 NJM65629:NJM65637 NTI65629:NTI65637 ODE65629:ODE65637 ONA65629:ONA65637 OWW65629:OWW65637 PGS65629:PGS65637 PQO65629:PQO65637 QAK65629:QAK65637 QKG65629:QKG65637 QUC65629:QUC65637 RDY65629:RDY65637 RNU65629:RNU65637 RXQ65629:RXQ65637 SHM65629:SHM65637 SRI65629:SRI65637 TBE65629:TBE65637 TLA65629:TLA65637 TUW65629:TUW65637 UES65629:UES65637 UOO65629:UOO65637 UYK65629:UYK65637 VIG65629:VIG65637 VSC65629:VSC65637 WBY65629:WBY65637 WLU65629:WLU65637 WVQ65629:WVQ65637 I131165:I131173 JE131165:JE131173 TA131165:TA131173 ACW131165:ACW131173 AMS131165:AMS131173 AWO131165:AWO131173 BGK131165:BGK131173 BQG131165:BQG131173 CAC131165:CAC131173 CJY131165:CJY131173 CTU131165:CTU131173 DDQ131165:DDQ131173 DNM131165:DNM131173 DXI131165:DXI131173 EHE131165:EHE131173 ERA131165:ERA131173 FAW131165:FAW131173 FKS131165:FKS131173 FUO131165:FUO131173 GEK131165:GEK131173 GOG131165:GOG131173 GYC131165:GYC131173 HHY131165:HHY131173 HRU131165:HRU131173 IBQ131165:IBQ131173 ILM131165:ILM131173 IVI131165:IVI131173 JFE131165:JFE131173 JPA131165:JPA131173 JYW131165:JYW131173 KIS131165:KIS131173 KSO131165:KSO131173 LCK131165:LCK131173 LMG131165:LMG131173 LWC131165:LWC131173 MFY131165:MFY131173 MPU131165:MPU131173 MZQ131165:MZQ131173 NJM131165:NJM131173 NTI131165:NTI131173 ODE131165:ODE131173 ONA131165:ONA131173 OWW131165:OWW131173 PGS131165:PGS131173 PQO131165:PQO131173 QAK131165:QAK131173 QKG131165:QKG131173 QUC131165:QUC131173 RDY131165:RDY131173 RNU131165:RNU131173 RXQ131165:RXQ131173 SHM131165:SHM131173 SRI131165:SRI131173 TBE131165:TBE131173 TLA131165:TLA131173 TUW131165:TUW131173 UES131165:UES131173 UOO131165:UOO131173 UYK131165:UYK131173 VIG131165:VIG131173 VSC131165:VSC131173 WBY131165:WBY131173 WLU131165:WLU131173 WVQ131165:WVQ131173 I196701:I196709 JE196701:JE196709 TA196701:TA196709 ACW196701:ACW196709 AMS196701:AMS196709 AWO196701:AWO196709 BGK196701:BGK196709 BQG196701:BQG196709 CAC196701:CAC196709 CJY196701:CJY196709 CTU196701:CTU196709 DDQ196701:DDQ196709 DNM196701:DNM196709 DXI196701:DXI196709 EHE196701:EHE196709 ERA196701:ERA196709 FAW196701:FAW196709 FKS196701:FKS196709 FUO196701:FUO196709 GEK196701:GEK196709 GOG196701:GOG196709 GYC196701:GYC196709 HHY196701:HHY196709 HRU196701:HRU196709 IBQ196701:IBQ196709 ILM196701:ILM196709 IVI196701:IVI196709 JFE196701:JFE196709 JPA196701:JPA196709 JYW196701:JYW196709 KIS196701:KIS196709 KSO196701:KSO196709 LCK196701:LCK196709 LMG196701:LMG196709 LWC196701:LWC196709 MFY196701:MFY196709 MPU196701:MPU196709 MZQ196701:MZQ196709 NJM196701:NJM196709 NTI196701:NTI196709 ODE196701:ODE196709 ONA196701:ONA196709 OWW196701:OWW196709 PGS196701:PGS196709 PQO196701:PQO196709 QAK196701:QAK196709 QKG196701:QKG196709 QUC196701:QUC196709 RDY196701:RDY196709 RNU196701:RNU196709 RXQ196701:RXQ196709 SHM196701:SHM196709 SRI196701:SRI196709 TBE196701:TBE196709 TLA196701:TLA196709 TUW196701:TUW196709 UES196701:UES196709 UOO196701:UOO196709 UYK196701:UYK196709 VIG196701:VIG196709 VSC196701:VSC196709 WBY196701:WBY196709 WLU196701:WLU196709 WVQ196701:WVQ196709 I262237:I262245 JE262237:JE262245 TA262237:TA262245 ACW262237:ACW262245 AMS262237:AMS262245 AWO262237:AWO262245 BGK262237:BGK262245 BQG262237:BQG262245 CAC262237:CAC262245 CJY262237:CJY262245 CTU262237:CTU262245 DDQ262237:DDQ262245 DNM262237:DNM262245 DXI262237:DXI262245 EHE262237:EHE262245 ERA262237:ERA262245 FAW262237:FAW262245 FKS262237:FKS262245 FUO262237:FUO262245 GEK262237:GEK262245 GOG262237:GOG262245 GYC262237:GYC262245 HHY262237:HHY262245 HRU262237:HRU262245 IBQ262237:IBQ262245 ILM262237:ILM262245 IVI262237:IVI262245 JFE262237:JFE262245 JPA262237:JPA262245 JYW262237:JYW262245 KIS262237:KIS262245 KSO262237:KSO262245 LCK262237:LCK262245 LMG262237:LMG262245 LWC262237:LWC262245 MFY262237:MFY262245 MPU262237:MPU262245 MZQ262237:MZQ262245 NJM262237:NJM262245 NTI262237:NTI262245 ODE262237:ODE262245 ONA262237:ONA262245 OWW262237:OWW262245 PGS262237:PGS262245 PQO262237:PQO262245 QAK262237:QAK262245 QKG262237:QKG262245 QUC262237:QUC262245 RDY262237:RDY262245 RNU262237:RNU262245 RXQ262237:RXQ262245 SHM262237:SHM262245 SRI262237:SRI262245 TBE262237:TBE262245 TLA262237:TLA262245 TUW262237:TUW262245 UES262237:UES262245 UOO262237:UOO262245 UYK262237:UYK262245 VIG262237:VIG262245 VSC262237:VSC262245 WBY262237:WBY262245 WLU262237:WLU262245 WVQ262237:WVQ262245 I327773:I327781 JE327773:JE327781 TA327773:TA327781 ACW327773:ACW327781 AMS327773:AMS327781 AWO327773:AWO327781 BGK327773:BGK327781 BQG327773:BQG327781 CAC327773:CAC327781 CJY327773:CJY327781 CTU327773:CTU327781 DDQ327773:DDQ327781 DNM327773:DNM327781 DXI327773:DXI327781 EHE327773:EHE327781 ERA327773:ERA327781 FAW327773:FAW327781 FKS327773:FKS327781 FUO327773:FUO327781 GEK327773:GEK327781 GOG327773:GOG327781 GYC327773:GYC327781 HHY327773:HHY327781 HRU327773:HRU327781 IBQ327773:IBQ327781 ILM327773:ILM327781 IVI327773:IVI327781 JFE327773:JFE327781 JPA327773:JPA327781 JYW327773:JYW327781 KIS327773:KIS327781 KSO327773:KSO327781 LCK327773:LCK327781 LMG327773:LMG327781 LWC327773:LWC327781 MFY327773:MFY327781 MPU327773:MPU327781 MZQ327773:MZQ327781 NJM327773:NJM327781 NTI327773:NTI327781 ODE327773:ODE327781 ONA327773:ONA327781 OWW327773:OWW327781 PGS327773:PGS327781 PQO327773:PQO327781 QAK327773:QAK327781 QKG327773:QKG327781 QUC327773:QUC327781 RDY327773:RDY327781 RNU327773:RNU327781 RXQ327773:RXQ327781 SHM327773:SHM327781 SRI327773:SRI327781 TBE327773:TBE327781 TLA327773:TLA327781 TUW327773:TUW327781 UES327773:UES327781 UOO327773:UOO327781 UYK327773:UYK327781 VIG327773:VIG327781 VSC327773:VSC327781 WBY327773:WBY327781 WLU327773:WLU327781 WVQ327773:WVQ327781 I393309:I393317 JE393309:JE393317 TA393309:TA393317 ACW393309:ACW393317 AMS393309:AMS393317 AWO393309:AWO393317 BGK393309:BGK393317 BQG393309:BQG393317 CAC393309:CAC393317 CJY393309:CJY393317 CTU393309:CTU393317 DDQ393309:DDQ393317 DNM393309:DNM393317 DXI393309:DXI393317 EHE393309:EHE393317 ERA393309:ERA393317 FAW393309:FAW393317 FKS393309:FKS393317 FUO393309:FUO393317 GEK393309:GEK393317 GOG393309:GOG393317 GYC393309:GYC393317 HHY393309:HHY393317 HRU393309:HRU393317 IBQ393309:IBQ393317 ILM393309:ILM393317 IVI393309:IVI393317 JFE393309:JFE393317 JPA393309:JPA393317 JYW393309:JYW393317 KIS393309:KIS393317 KSO393309:KSO393317 LCK393309:LCK393317 LMG393309:LMG393317 LWC393309:LWC393317 MFY393309:MFY393317 MPU393309:MPU393317 MZQ393309:MZQ393317 NJM393309:NJM393317 NTI393309:NTI393317 ODE393309:ODE393317 ONA393309:ONA393317 OWW393309:OWW393317 PGS393309:PGS393317 PQO393309:PQO393317 QAK393309:QAK393317 QKG393309:QKG393317 QUC393309:QUC393317 RDY393309:RDY393317 RNU393309:RNU393317 RXQ393309:RXQ393317 SHM393309:SHM393317 SRI393309:SRI393317 TBE393309:TBE393317 TLA393309:TLA393317 TUW393309:TUW393317 UES393309:UES393317 UOO393309:UOO393317 UYK393309:UYK393317 VIG393309:VIG393317 VSC393309:VSC393317 WBY393309:WBY393317 WLU393309:WLU393317 WVQ393309:WVQ393317 I458845:I458853 JE458845:JE458853 TA458845:TA458853 ACW458845:ACW458853 AMS458845:AMS458853 AWO458845:AWO458853 BGK458845:BGK458853 BQG458845:BQG458853 CAC458845:CAC458853 CJY458845:CJY458853 CTU458845:CTU458853 DDQ458845:DDQ458853 DNM458845:DNM458853 DXI458845:DXI458853 EHE458845:EHE458853 ERA458845:ERA458853 FAW458845:FAW458853 FKS458845:FKS458853 FUO458845:FUO458853 GEK458845:GEK458853 GOG458845:GOG458853 GYC458845:GYC458853 HHY458845:HHY458853 HRU458845:HRU458853 IBQ458845:IBQ458853 ILM458845:ILM458853 IVI458845:IVI458853 JFE458845:JFE458853 JPA458845:JPA458853 JYW458845:JYW458853 KIS458845:KIS458853 KSO458845:KSO458853 LCK458845:LCK458853 LMG458845:LMG458853 LWC458845:LWC458853 MFY458845:MFY458853 MPU458845:MPU458853 MZQ458845:MZQ458853 NJM458845:NJM458853 NTI458845:NTI458853 ODE458845:ODE458853 ONA458845:ONA458853 OWW458845:OWW458853 PGS458845:PGS458853 PQO458845:PQO458853 QAK458845:QAK458853 QKG458845:QKG458853 QUC458845:QUC458853 RDY458845:RDY458853 RNU458845:RNU458853 RXQ458845:RXQ458853 SHM458845:SHM458853 SRI458845:SRI458853 TBE458845:TBE458853 TLA458845:TLA458853 TUW458845:TUW458853 UES458845:UES458853 UOO458845:UOO458853 UYK458845:UYK458853 VIG458845:VIG458853 VSC458845:VSC458853 WBY458845:WBY458853 WLU458845:WLU458853 WVQ458845:WVQ458853 I524381:I524389 JE524381:JE524389 TA524381:TA524389 ACW524381:ACW524389 AMS524381:AMS524389 AWO524381:AWO524389 BGK524381:BGK524389 BQG524381:BQG524389 CAC524381:CAC524389 CJY524381:CJY524389 CTU524381:CTU524389 DDQ524381:DDQ524389 DNM524381:DNM524389 DXI524381:DXI524389 EHE524381:EHE524389 ERA524381:ERA524389 FAW524381:FAW524389 FKS524381:FKS524389 FUO524381:FUO524389 GEK524381:GEK524389 GOG524381:GOG524389 GYC524381:GYC524389 HHY524381:HHY524389 HRU524381:HRU524389 IBQ524381:IBQ524389 ILM524381:ILM524389 IVI524381:IVI524389 JFE524381:JFE524389 JPA524381:JPA524389 JYW524381:JYW524389 KIS524381:KIS524389 KSO524381:KSO524389 LCK524381:LCK524389 LMG524381:LMG524389 LWC524381:LWC524389 MFY524381:MFY524389 MPU524381:MPU524389 MZQ524381:MZQ524389 NJM524381:NJM524389 NTI524381:NTI524389 ODE524381:ODE524389 ONA524381:ONA524389 OWW524381:OWW524389 PGS524381:PGS524389 PQO524381:PQO524389 QAK524381:QAK524389 QKG524381:QKG524389 QUC524381:QUC524389 RDY524381:RDY524389 RNU524381:RNU524389 RXQ524381:RXQ524389 SHM524381:SHM524389 SRI524381:SRI524389 TBE524381:TBE524389 TLA524381:TLA524389 TUW524381:TUW524389 UES524381:UES524389 UOO524381:UOO524389 UYK524381:UYK524389 VIG524381:VIG524389 VSC524381:VSC524389 WBY524381:WBY524389 WLU524381:WLU524389 WVQ524381:WVQ524389 I589917:I589925 JE589917:JE589925 TA589917:TA589925 ACW589917:ACW589925 AMS589917:AMS589925 AWO589917:AWO589925 BGK589917:BGK589925 BQG589917:BQG589925 CAC589917:CAC589925 CJY589917:CJY589925 CTU589917:CTU589925 DDQ589917:DDQ589925 DNM589917:DNM589925 DXI589917:DXI589925 EHE589917:EHE589925 ERA589917:ERA589925 FAW589917:FAW589925 FKS589917:FKS589925 FUO589917:FUO589925 GEK589917:GEK589925 GOG589917:GOG589925 GYC589917:GYC589925 HHY589917:HHY589925 HRU589917:HRU589925 IBQ589917:IBQ589925 ILM589917:ILM589925 IVI589917:IVI589925 JFE589917:JFE589925 JPA589917:JPA589925 JYW589917:JYW589925 KIS589917:KIS589925 KSO589917:KSO589925 LCK589917:LCK589925 LMG589917:LMG589925 LWC589917:LWC589925 MFY589917:MFY589925 MPU589917:MPU589925 MZQ589917:MZQ589925 NJM589917:NJM589925 NTI589917:NTI589925 ODE589917:ODE589925 ONA589917:ONA589925 OWW589917:OWW589925 PGS589917:PGS589925 PQO589917:PQO589925 QAK589917:QAK589925 QKG589917:QKG589925 QUC589917:QUC589925 RDY589917:RDY589925 RNU589917:RNU589925 RXQ589917:RXQ589925 SHM589917:SHM589925 SRI589917:SRI589925 TBE589917:TBE589925 TLA589917:TLA589925 TUW589917:TUW589925 UES589917:UES589925 UOO589917:UOO589925 UYK589917:UYK589925 VIG589917:VIG589925 VSC589917:VSC589925 WBY589917:WBY589925 WLU589917:WLU589925 WVQ589917:WVQ589925 I655453:I655461 JE655453:JE655461 TA655453:TA655461 ACW655453:ACW655461 AMS655453:AMS655461 AWO655453:AWO655461 BGK655453:BGK655461 BQG655453:BQG655461 CAC655453:CAC655461 CJY655453:CJY655461 CTU655453:CTU655461 DDQ655453:DDQ655461 DNM655453:DNM655461 DXI655453:DXI655461 EHE655453:EHE655461 ERA655453:ERA655461 FAW655453:FAW655461 FKS655453:FKS655461 FUO655453:FUO655461 GEK655453:GEK655461 GOG655453:GOG655461 GYC655453:GYC655461 HHY655453:HHY655461 HRU655453:HRU655461 IBQ655453:IBQ655461 ILM655453:ILM655461 IVI655453:IVI655461 JFE655453:JFE655461 JPA655453:JPA655461 JYW655453:JYW655461 KIS655453:KIS655461 KSO655453:KSO655461 LCK655453:LCK655461 LMG655453:LMG655461 LWC655453:LWC655461 MFY655453:MFY655461 MPU655453:MPU655461 MZQ655453:MZQ655461 NJM655453:NJM655461 NTI655453:NTI655461 ODE655453:ODE655461 ONA655453:ONA655461 OWW655453:OWW655461 PGS655453:PGS655461 PQO655453:PQO655461 QAK655453:QAK655461 QKG655453:QKG655461 QUC655453:QUC655461 RDY655453:RDY655461 RNU655453:RNU655461 RXQ655453:RXQ655461 SHM655453:SHM655461 SRI655453:SRI655461 TBE655453:TBE655461 TLA655453:TLA655461 TUW655453:TUW655461 UES655453:UES655461 UOO655453:UOO655461 UYK655453:UYK655461 VIG655453:VIG655461 VSC655453:VSC655461 WBY655453:WBY655461 WLU655453:WLU655461 WVQ655453:WVQ655461 I720989:I720997 JE720989:JE720997 TA720989:TA720997 ACW720989:ACW720997 AMS720989:AMS720997 AWO720989:AWO720997 BGK720989:BGK720997 BQG720989:BQG720997 CAC720989:CAC720997 CJY720989:CJY720997 CTU720989:CTU720997 DDQ720989:DDQ720997 DNM720989:DNM720997 DXI720989:DXI720997 EHE720989:EHE720997 ERA720989:ERA720997 FAW720989:FAW720997 FKS720989:FKS720997 FUO720989:FUO720997 GEK720989:GEK720997 GOG720989:GOG720997 GYC720989:GYC720997 HHY720989:HHY720997 HRU720989:HRU720997 IBQ720989:IBQ720997 ILM720989:ILM720997 IVI720989:IVI720997 JFE720989:JFE720997 JPA720989:JPA720997 JYW720989:JYW720997 KIS720989:KIS720997 KSO720989:KSO720997 LCK720989:LCK720997 LMG720989:LMG720997 LWC720989:LWC720997 MFY720989:MFY720997 MPU720989:MPU720997 MZQ720989:MZQ720997 NJM720989:NJM720997 NTI720989:NTI720997 ODE720989:ODE720997 ONA720989:ONA720997 OWW720989:OWW720997 PGS720989:PGS720997 PQO720989:PQO720997 QAK720989:QAK720997 QKG720989:QKG720997 QUC720989:QUC720997 RDY720989:RDY720997 RNU720989:RNU720997 RXQ720989:RXQ720997 SHM720989:SHM720997 SRI720989:SRI720997 TBE720989:TBE720997 TLA720989:TLA720997 TUW720989:TUW720997 UES720989:UES720997 UOO720989:UOO720997 UYK720989:UYK720997 VIG720989:VIG720997 VSC720989:VSC720997 WBY720989:WBY720997 WLU720989:WLU720997 WVQ720989:WVQ720997 I786525:I786533 JE786525:JE786533 TA786525:TA786533 ACW786525:ACW786533 AMS786525:AMS786533 AWO786525:AWO786533 BGK786525:BGK786533 BQG786525:BQG786533 CAC786525:CAC786533 CJY786525:CJY786533 CTU786525:CTU786533 DDQ786525:DDQ786533 DNM786525:DNM786533 DXI786525:DXI786533 EHE786525:EHE786533 ERA786525:ERA786533 FAW786525:FAW786533 FKS786525:FKS786533 FUO786525:FUO786533 GEK786525:GEK786533 GOG786525:GOG786533 GYC786525:GYC786533 HHY786525:HHY786533 HRU786525:HRU786533 IBQ786525:IBQ786533 ILM786525:ILM786533 IVI786525:IVI786533 JFE786525:JFE786533 JPA786525:JPA786533 JYW786525:JYW786533 KIS786525:KIS786533 KSO786525:KSO786533 LCK786525:LCK786533 LMG786525:LMG786533 LWC786525:LWC786533 MFY786525:MFY786533 MPU786525:MPU786533 MZQ786525:MZQ786533 NJM786525:NJM786533 NTI786525:NTI786533 ODE786525:ODE786533 ONA786525:ONA786533 OWW786525:OWW786533 PGS786525:PGS786533 PQO786525:PQO786533 QAK786525:QAK786533 QKG786525:QKG786533 QUC786525:QUC786533 RDY786525:RDY786533 RNU786525:RNU786533 RXQ786525:RXQ786533 SHM786525:SHM786533 SRI786525:SRI786533 TBE786525:TBE786533 TLA786525:TLA786533 TUW786525:TUW786533 UES786525:UES786533 UOO786525:UOO786533 UYK786525:UYK786533 VIG786525:VIG786533 VSC786525:VSC786533 WBY786525:WBY786533 WLU786525:WLU786533 WVQ786525:WVQ786533 I852061:I852069 JE852061:JE852069 TA852061:TA852069 ACW852061:ACW852069 AMS852061:AMS852069 AWO852061:AWO852069 BGK852061:BGK852069 BQG852061:BQG852069 CAC852061:CAC852069 CJY852061:CJY852069 CTU852061:CTU852069 DDQ852061:DDQ852069 DNM852061:DNM852069 DXI852061:DXI852069 EHE852061:EHE852069 ERA852061:ERA852069 FAW852061:FAW852069 FKS852061:FKS852069 FUO852061:FUO852069 GEK852061:GEK852069 GOG852061:GOG852069 GYC852061:GYC852069 HHY852061:HHY852069 HRU852061:HRU852069 IBQ852061:IBQ852069 ILM852061:ILM852069 IVI852061:IVI852069 JFE852061:JFE852069 JPA852061:JPA852069 JYW852061:JYW852069 KIS852061:KIS852069 KSO852061:KSO852069 LCK852061:LCK852069 LMG852061:LMG852069 LWC852061:LWC852069 MFY852061:MFY852069 MPU852061:MPU852069 MZQ852061:MZQ852069 NJM852061:NJM852069 NTI852061:NTI852069 ODE852061:ODE852069 ONA852061:ONA852069 OWW852061:OWW852069 PGS852061:PGS852069 PQO852061:PQO852069 QAK852061:QAK852069 QKG852061:QKG852069 QUC852061:QUC852069 RDY852061:RDY852069 RNU852061:RNU852069 RXQ852061:RXQ852069 SHM852061:SHM852069 SRI852061:SRI852069 TBE852061:TBE852069 TLA852061:TLA852069 TUW852061:TUW852069 UES852061:UES852069 UOO852061:UOO852069 UYK852061:UYK852069 VIG852061:VIG852069 VSC852061:VSC852069 WBY852061:WBY852069 WLU852061:WLU852069 WVQ852061:WVQ852069 I917597:I917605 JE917597:JE917605 TA917597:TA917605 ACW917597:ACW917605 AMS917597:AMS917605 AWO917597:AWO917605 BGK917597:BGK917605 BQG917597:BQG917605 CAC917597:CAC917605 CJY917597:CJY917605 CTU917597:CTU917605 DDQ917597:DDQ917605 DNM917597:DNM917605 DXI917597:DXI917605 EHE917597:EHE917605 ERA917597:ERA917605 FAW917597:FAW917605 FKS917597:FKS917605 FUO917597:FUO917605 GEK917597:GEK917605 GOG917597:GOG917605 GYC917597:GYC917605 HHY917597:HHY917605 HRU917597:HRU917605 IBQ917597:IBQ917605 ILM917597:ILM917605 IVI917597:IVI917605 JFE917597:JFE917605 JPA917597:JPA917605 JYW917597:JYW917605 KIS917597:KIS917605 KSO917597:KSO917605 LCK917597:LCK917605 LMG917597:LMG917605 LWC917597:LWC917605 MFY917597:MFY917605 MPU917597:MPU917605 MZQ917597:MZQ917605 NJM917597:NJM917605 NTI917597:NTI917605 ODE917597:ODE917605 ONA917597:ONA917605 OWW917597:OWW917605 PGS917597:PGS917605 PQO917597:PQO917605 QAK917597:QAK917605 QKG917597:QKG917605 QUC917597:QUC917605 RDY917597:RDY917605 RNU917597:RNU917605 RXQ917597:RXQ917605 SHM917597:SHM917605 SRI917597:SRI917605 TBE917597:TBE917605 TLA917597:TLA917605 TUW917597:TUW917605 UES917597:UES917605 UOO917597:UOO917605 UYK917597:UYK917605 VIG917597:VIG917605 VSC917597:VSC917605 WBY917597:WBY917605 WLU917597:WLU917605 WVQ917597:WVQ917605 I983133:I983141 JE983133:JE983141 TA983133:TA983141 ACW983133:ACW983141 AMS983133:AMS983141 AWO983133:AWO983141 BGK983133:BGK983141 BQG983133:BQG983141 CAC983133:CAC983141 CJY983133:CJY983141 CTU983133:CTU983141 DDQ983133:DDQ983141 DNM983133:DNM983141 DXI983133:DXI983141 EHE983133:EHE983141 ERA983133:ERA983141 FAW983133:FAW983141 FKS983133:FKS983141 FUO983133:FUO983141 GEK983133:GEK983141 GOG983133:GOG983141 GYC983133:GYC983141 HHY983133:HHY983141 HRU983133:HRU983141 IBQ983133:IBQ983141 ILM983133:ILM983141 IVI983133:IVI983141 JFE983133:JFE983141 JPA983133:JPA983141 JYW983133:JYW983141 KIS983133:KIS983141 KSO983133:KSO983141 LCK983133:LCK983141 LMG983133:LMG983141 LWC983133:LWC983141 MFY983133:MFY983141 MPU983133:MPU983141 MZQ983133:MZQ983141 NJM983133:NJM983141 NTI983133:NTI983141 ODE983133:ODE983141 ONA983133:ONA983141 OWW983133:OWW983141 PGS983133:PGS983141 PQO983133:PQO983141 QAK983133:QAK983141 QKG983133:QKG983141 QUC983133:QUC983141 RDY983133:RDY983141 RNU983133:RNU983141 RXQ983133:RXQ983141 SHM983133:SHM983141 SRI983133:SRI983141 TBE983133:TBE983141 TLA983133:TLA983141 TUW983133:TUW983141 UES983133:UES983141 UOO983133:UOO983141 UYK983133:UYK983141 VIG983133:VIG983141 VSC983133:VSC983141 WBY983133:WBY983141 WLU983133:WLU983141 WVQ983133:WVQ983141">
      <formula1>$N$75:$O$75</formula1>
    </dataValidation>
    <dataValidation type="list" allowBlank="1" showInputMessage="1" showErrorMessage="1" sqref="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N65593 JJ65593 TF65593 ADB65593 AMX65593 AWT65593 BGP65593 BQL65593 CAH65593 CKD65593 CTZ65593 DDV65593 DNR65593 DXN65593 EHJ65593 ERF65593 FBB65593 FKX65593 FUT65593 GEP65593 GOL65593 GYH65593 HID65593 HRZ65593 IBV65593 ILR65593 IVN65593 JFJ65593 JPF65593 JZB65593 KIX65593 KST65593 LCP65593 LML65593 LWH65593 MGD65593 MPZ65593 MZV65593 NJR65593 NTN65593 ODJ65593 ONF65593 OXB65593 PGX65593 PQT65593 QAP65593 QKL65593 QUH65593 RED65593 RNZ65593 RXV65593 SHR65593 SRN65593 TBJ65593 TLF65593 TVB65593 UEX65593 UOT65593 UYP65593 VIL65593 VSH65593 WCD65593 WLZ65593 WVV65593 N131129 JJ131129 TF131129 ADB131129 AMX131129 AWT131129 BGP131129 BQL131129 CAH131129 CKD131129 CTZ131129 DDV131129 DNR131129 DXN131129 EHJ131129 ERF131129 FBB131129 FKX131129 FUT131129 GEP131129 GOL131129 GYH131129 HID131129 HRZ131129 IBV131129 ILR131129 IVN131129 JFJ131129 JPF131129 JZB131129 KIX131129 KST131129 LCP131129 LML131129 LWH131129 MGD131129 MPZ131129 MZV131129 NJR131129 NTN131129 ODJ131129 ONF131129 OXB131129 PGX131129 PQT131129 QAP131129 QKL131129 QUH131129 RED131129 RNZ131129 RXV131129 SHR131129 SRN131129 TBJ131129 TLF131129 TVB131129 UEX131129 UOT131129 UYP131129 VIL131129 VSH131129 WCD131129 WLZ131129 WVV131129 N196665 JJ196665 TF196665 ADB196665 AMX196665 AWT196665 BGP196665 BQL196665 CAH196665 CKD196665 CTZ196665 DDV196665 DNR196665 DXN196665 EHJ196665 ERF196665 FBB196665 FKX196665 FUT196665 GEP196665 GOL196665 GYH196665 HID196665 HRZ196665 IBV196665 ILR196665 IVN196665 JFJ196665 JPF196665 JZB196665 KIX196665 KST196665 LCP196665 LML196665 LWH196665 MGD196665 MPZ196665 MZV196665 NJR196665 NTN196665 ODJ196665 ONF196665 OXB196665 PGX196665 PQT196665 QAP196665 QKL196665 QUH196665 RED196665 RNZ196665 RXV196665 SHR196665 SRN196665 TBJ196665 TLF196665 TVB196665 UEX196665 UOT196665 UYP196665 VIL196665 VSH196665 WCD196665 WLZ196665 WVV196665 N262201 JJ262201 TF262201 ADB262201 AMX262201 AWT262201 BGP262201 BQL262201 CAH262201 CKD262201 CTZ262201 DDV262201 DNR262201 DXN262201 EHJ262201 ERF262201 FBB262201 FKX262201 FUT262201 GEP262201 GOL262201 GYH262201 HID262201 HRZ262201 IBV262201 ILR262201 IVN262201 JFJ262201 JPF262201 JZB262201 KIX262201 KST262201 LCP262201 LML262201 LWH262201 MGD262201 MPZ262201 MZV262201 NJR262201 NTN262201 ODJ262201 ONF262201 OXB262201 PGX262201 PQT262201 QAP262201 QKL262201 QUH262201 RED262201 RNZ262201 RXV262201 SHR262201 SRN262201 TBJ262201 TLF262201 TVB262201 UEX262201 UOT262201 UYP262201 VIL262201 VSH262201 WCD262201 WLZ262201 WVV262201 N327737 JJ327737 TF327737 ADB327737 AMX327737 AWT327737 BGP327737 BQL327737 CAH327737 CKD327737 CTZ327737 DDV327737 DNR327737 DXN327737 EHJ327737 ERF327737 FBB327737 FKX327737 FUT327737 GEP327737 GOL327737 GYH327737 HID327737 HRZ327737 IBV327737 ILR327737 IVN327737 JFJ327737 JPF327737 JZB327737 KIX327737 KST327737 LCP327737 LML327737 LWH327737 MGD327737 MPZ327737 MZV327737 NJR327737 NTN327737 ODJ327737 ONF327737 OXB327737 PGX327737 PQT327737 QAP327737 QKL327737 QUH327737 RED327737 RNZ327737 RXV327737 SHR327737 SRN327737 TBJ327737 TLF327737 TVB327737 UEX327737 UOT327737 UYP327737 VIL327737 VSH327737 WCD327737 WLZ327737 WVV327737 N393273 JJ393273 TF393273 ADB393273 AMX393273 AWT393273 BGP393273 BQL393273 CAH393273 CKD393273 CTZ393273 DDV393273 DNR393273 DXN393273 EHJ393273 ERF393273 FBB393273 FKX393273 FUT393273 GEP393273 GOL393273 GYH393273 HID393273 HRZ393273 IBV393273 ILR393273 IVN393273 JFJ393273 JPF393273 JZB393273 KIX393273 KST393273 LCP393273 LML393273 LWH393273 MGD393273 MPZ393273 MZV393273 NJR393273 NTN393273 ODJ393273 ONF393273 OXB393273 PGX393273 PQT393273 QAP393273 QKL393273 QUH393273 RED393273 RNZ393273 RXV393273 SHR393273 SRN393273 TBJ393273 TLF393273 TVB393273 UEX393273 UOT393273 UYP393273 VIL393273 VSH393273 WCD393273 WLZ393273 WVV393273 N458809 JJ458809 TF458809 ADB458809 AMX458809 AWT458809 BGP458809 BQL458809 CAH458809 CKD458809 CTZ458809 DDV458809 DNR458809 DXN458809 EHJ458809 ERF458809 FBB458809 FKX458809 FUT458809 GEP458809 GOL458809 GYH458809 HID458809 HRZ458809 IBV458809 ILR458809 IVN458809 JFJ458809 JPF458809 JZB458809 KIX458809 KST458809 LCP458809 LML458809 LWH458809 MGD458809 MPZ458809 MZV458809 NJR458809 NTN458809 ODJ458809 ONF458809 OXB458809 PGX458809 PQT458809 QAP458809 QKL458809 QUH458809 RED458809 RNZ458809 RXV458809 SHR458809 SRN458809 TBJ458809 TLF458809 TVB458809 UEX458809 UOT458809 UYP458809 VIL458809 VSH458809 WCD458809 WLZ458809 WVV458809 N524345 JJ524345 TF524345 ADB524345 AMX524345 AWT524345 BGP524345 BQL524345 CAH524345 CKD524345 CTZ524345 DDV524345 DNR524345 DXN524345 EHJ524345 ERF524345 FBB524345 FKX524345 FUT524345 GEP524345 GOL524345 GYH524345 HID524345 HRZ524345 IBV524345 ILR524345 IVN524345 JFJ524345 JPF524345 JZB524345 KIX524345 KST524345 LCP524345 LML524345 LWH524345 MGD524345 MPZ524345 MZV524345 NJR524345 NTN524345 ODJ524345 ONF524345 OXB524345 PGX524345 PQT524345 QAP524345 QKL524345 QUH524345 RED524345 RNZ524345 RXV524345 SHR524345 SRN524345 TBJ524345 TLF524345 TVB524345 UEX524345 UOT524345 UYP524345 VIL524345 VSH524345 WCD524345 WLZ524345 WVV524345 N589881 JJ589881 TF589881 ADB589881 AMX589881 AWT589881 BGP589881 BQL589881 CAH589881 CKD589881 CTZ589881 DDV589881 DNR589881 DXN589881 EHJ589881 ERF589881 FBB589881 FKX589881 FUT589881 GEP589881 GOL589881 GYH589881 HID589881 HRZ589881 IBV589881 ILR589881 IVN589881 JFJ589881 JPF589881 JZB589881 KIX589881 KST589881 LCP589881 LML589881 LWH589881 MGD589881 MPZ589881 MZV589881 NJR589881 NTN589881 ODJ589881 ONF589881 OXB589881 PGX589881 PQT589881 QAP589881 QKL589881 QUH589881 RED589881 RNZ589881 RXV589881 SHR589881 SRN589881 TBJ589881 TLF589881 TVB589881 UEX589881 UOT589881 UYP589881 VIL589881 VSH589881 WCD589881 WLZ589881 WVV589881 N655417 JJ655417 TF655417 ADB655417 AMX655417 AWT655417 BGP655417 BQL655417 CAH655417 CKD655417 CTZ655417 DDV655417 DNR655417 DXN655417 EHJ655417 ERF655417 FBB655417 FKX655417 FUT655417 GEP655417 GOL655417 GYH655417 HID655417 HRZ655417 IBV655417 ILR655417 IVN655417 JFJ655417 JPF655417 JZB655417 KIX655417 KST655417 LCP655417 LML655417 LWH655417 MGD655417 MPZ655417 MZV655417 NJR655417 NTN655417 ODJ655417 ONF655417 OXB655417 PGX655417 PQT655417 QAP655417 QKL655417 QUH655417 RED655417 RNZ655417 RXV655417 SHR655417 SRN655417 TBJ655417 TLF655417 TVB655417 UEX655417 UOT655417 UYP655417 VIL655417 VSH655417 WCD655417 WLZ655417 WVV655417 N720953 JJ720953 TF720953 ADB720953 AMX720953 AWT720953 BGP720953 BQL720953 CAH720953 CKD720953 CTZ720953 DDV720953 DNR720953 DXN720953 EHJ720953 ERF720953 FBB720953 FKX720953 FUT720953 GEP720953 GOL720953 GYH720953 HID720953 HRZ720953 IBV720953 ILR720953 IVN720953 JFJ720953 JPF720953 JZB720953 KIX720953 KST720953 LCP720953 LML720953 LWH720953 MGD720953 MPZ720953 MZV720953 NJR720953 NTN720953 ODJ720953 ONF720953 OXB720953 PGX720953 PQT720953 QAP720953 QKL720953 QUH720953 RED720953 RNZ720953 RXV720953 SHR720953 SRN720953 TBJ720953 TLF720953 TVB720953 UEX720953 UOT720953 UYP720953 VIL720953 VSH720953 WCD720953 WLZ720953 WVV720953 N786489 JJ786489 TF786489 ADB786489 AMX786489 AWT786489 BGP786489 BQL786489 CAH786489 CKD786489 CTZ786489 DDV786489 DNR786489 DXN786489 EHJ786489 ERF786489 FBB786489 FKX786489 FUT786489 GEP786489 GOL786489 GYH786489 HID786489 HRZ786489 IBV786489 ILR786489 IVN786489 JFJ786489 JPF786489 JZB786489 KIX786489 KST786489 LCP786489 LML786489 LWH786489 MGD786489 MPZ786489 MZV786489 NJR786489 NTN786489 ODJ786489 ONF786489 OXB786489 PGX786489 PQT786489 QAP786489 QKL786489 QUH786489 RED786489 RNZ786489 RXV786489 SHR786489 SRN786489 TBJ786489 TLF786489 TVB786489 UEX786489 UOT786489 UYP786489 VIL786489 VSH786489 WCD786489 WLZ786489 WVV786489 N852025 JJ852025 TF852025 ADB852025 AMX852025 AWT852025 BGP852025 BQL852025 CAH852025 CKD852025 CTZ852025 DDV852025 DNR852025 DXN852025 EHJ852025 ERF852025 FBB852025 FKX852025 FUT852025 GEP852025 GOL852025 GYH852025 HID852025 HRZ852025 IBV852025 ILR852025 IVN852025 JFJ852025 JPF852025 JZB852025 KIX852025 KST852025 LCP852025 LML852025 LWH852025 MGD852025 MPZ852025 MZV852025 NJR852025 NTN852025 ODJ852025 ONF852025 OXB852025 PGX852025 PQT852025 QAP852025 QKL852025 QUH852025 RED852025 RNZ852025 RXV852025 SHR852025 SRN852025 TBJ852025 TLF852025 TVB852025 UEX852025 UOT852025 UYP852025 VIL852025 VSH852025 WCD852025 WLZ852025 WVV852025 N917561 JJ917561 TF917561 ADB917561 AMX917561 AWT917561 BGP917561 BQL917561 CAH917561 CKD917561 CTZ917561 DDV917561 DNR917561 DXN917561 EHJ917561 ERF917561 FBB917561 FKX917561 FUT917561 GEP917561 GOL917561 GYH917561 HID917561 HRZ917561 IBV917561 ILR917561 IVN917561 JFJ917561 JPF917561 JZB917561 KIX917561 KST917561 LCP917561 LML917561 LWH917561 MGD917561 MPZ917561 MZV917561 NJR917561 NTN917561 ODJ917561 ONF917561 OXB917561 PGX917561 PQT917561 QAP917561 QKL917561 QUH917561 RED917561 RNZ917561 RXV917561 SHR917561 SRN917561 TBJ917561 TLF917561 TVB917561 UEX917561 UOT917561 UYP917561 VIL917561 VSH917561 WCD917561 WLZ917561 WVV917561 N983097 JJ983097 TF983097 ADB983097 AMX983097 AWT983097 BGP983097 BQL983097 CAH983097 CKD983097 CTZ983097 DDV983097 DNR983097 DXN983097 EHJ983097 ERF983097 FBB983097 FKX983097 FUT983097 GEP983097 GOL983097 GYH983097 HID983097 HRZ983097 IBV983097 ILR983097 IVN983097 JFJ983097 JPF983097 JZB983097 KIX983097 KST983097 LCP983097 LML983097 LWH983097 MGD983097 MPZ983097 MZV983097 NJR983097 NTN983097 ODJ983097 ONF983097 OXB983097 PGX983097 PQT983097 QAP983097 QKL983097 QUH983097 RED983097 RNZ983097 RXV983097 SHR983097 SRN983097 TBJ983097 TLF983097 TVB983097 UEX983097 UOT983097 UYP983097 VIL983097 VSH983097 WCD983097 WLZ983097 WVV983097">
      <formula1>#REF!</formula1>
    </dataValidation>
    <dataValidation type="list" allowBlank="1" showInputMessage="1" showErrorMessage="1" sqref="WVP983097 WLT983097 WBX983097 VSB983097 VIF983097 UYJ983097 UON983097 UER983097 TUV983097 TKZ983097 TBD983097 SRH983097 SHL983097 RXP983097 RNT983097 RDX983097 QUB983097 QKF983097 QAJ983097 PQN983097 PGR983097 OWV983097 OMZ983097 ODD983097 NTH983097 NJL983097 MZP983097 MPT983097 MFX983097 LWB983097 LMF983097 LCJ983097 KSN983097 KIR983097 JYV983097 JOZ983097 JFD983097 IVH983097 ILL983097 IBP983097 HRT983097 HHX983097 GYB983097 GOF983097 GEJ983097 FUN983097 FKR983097 FAV983097 EQZ983097 EHD983097 DXH983097 DNL983097 DDP983097 CTT983097 CJX983097 CAB983097 BQF983097 BGJ983097 AWN983097 AMR983097 ACV983097 SZ983097 JD983097 H983097 WVP917561 WLT917561 WBX917561 VSB917561 VIF917561 UYJ917561 UON917561 UER917561 TUV917561 TKZ917561 TBD917561 SRH917561 SHL917561 RXP917561 RNT917561 RDX917561 QUB917561 QKF917561 QAJ917561 PQN917561 PGR917561 OWV917561 OMZ917561 ODD917561 NTH917561 NJL917561 MZP917561 MPT917561 MFX917561 LWB917561 LMF917561 LCJ917561 KSN917561 KIR917561 JYV917561 JOZ917561 JFD917561 IVH917561 ILL917561 IBP917561 HRT917561 HHX917561 GYB917561 GOF917561 GEJ917561 FUN917561 FKR917561 FAV917561 EQZ917561 EHD917561 DXH917561 DNL917561 DDP917561 CTT917561 CJX917561 CAB917561 BQF917561 BGJ917561 AWN917561 AMR917561 ACV917561 SZ917561 JD917561 H917561 WVP852025 WLT852025 WBX852025 VSB852025 VIF852025 UYJ852025 UON852025 UER852025 TUV852025 TKZ852025 TBD852025 SRH852025 SHL852025 RXP852025 RNT852025 RDX852025 QUB852025 QKF852025 QAJ852025 PQN852025 PGR852025 OWV852025 OMZ852025 ODD852025 NTH852025 NJL852025 MZP852025 MPT852025 MFX852025 LWB852025 LMF852025 LCJ852025 KSN852025 KIR852025 JYV852025 JOZ852025 JFD852025 IVH852025 ILL852025 IBP852025 HRT852025 HHX852025 GYB852025 GOF852025 GEJ852025 FUN852025 FKR852025 FAV852025 EQZ852025 EHD852025 DXH852025 DNL852025 DDP852025 CTT852025 CJX852025 CAB852025 BQF852025 BGJ852025 AWN852025 AMR852025 ACV852025 SZ852025 JD852025 H852025 WVP786489 WLT786489 WBX786489 VSB786489 VIF786489 UYJ786489 UON786489 UER786489 TUV786489 TKZ786489 TBD786489 SRH786489 SHL786489 RXP786489 RNT786489 RDX786489 QUB786489 QKF786489 QAJ786489 PQN786489 PGR786489 OWV786489 OMZ786489 ODD786489 NTH786489 NJL786489 MZP786489 MPT786489 MFX786489 LWB786489 LMF786489 LCJ786489 KSN786489 KIR786489 JYV786489 JOZ786489 JFD786489 IVH786489 ILL786489 IBP786489 HRT786489 HHX786489 GYB786489 GOF786489 GEJ786489 FUN786489 FKR786489 FAV786489 EQZ786489 EHD786489 DXH786489 DNL786489 DDP786489 CTT786489 CJX786489 CAB786489 BQF786489 BGJ786489 AWN786489 AMR786489 ACV786489 SZ786489 JD786489 H786489 WVP720953 WLT720953 WBX720953 VSB720953 VIF720953 UYJ720953 UON720953 UER720953 TUV720953 TKZ720953 TBD720953 SRH720953 SHL720953 RXP720953 RNT720953 RDX720953 QUB720953 QKF720953 QAJ720953 PQN720953 PGR720953 OWV720953 OMZ720953 ODD720953 NTH720953 NJL720953 MZP720953 MPT720953 MFX720953 LWB720953 LMF720953 LCJ720953 KSN720953 KIR720953 JYV720953 JOZ720953 JFD720953 IVH720953 ILL720953 IBP720953 HRT720953 HHX720953 GYB720953 GOF720953 GEJ720953 FUN720953 FKR720953 FAV720953 EQZ720953 EHD720953 DXH720953 DNL720953 DDP720953 CTT720953 CJX720953 CAB720953 BQF720953 BGJ720953 AWN720953 AMR720953 ACV720953 SZ720953 JD720953 H720953 WVP655417 WLT655417 WBX655417 VSB655417 VIF655417 UYJ655417 UON655417 UER655417 TUV655417 TKZ655417 TBD655417 SRH655417 SHL655417 RXP655417 RNT655417 RDX655417 QUB655417 QKF655417 QAJ655417 PQN655417 PGR655417 OWV655417 OMZ655417 ODD655417 NTH655417 NJL655417 MZP655417 MPT655417 MFX655417 LWB655417 LMF655417 LCJ655417 KSN655417 KIR655417 JYV655417 JOZ655417 JFD655417 IVH655417 ILL655417 IBP655417 HRT655417 HHX655417 GYB655417 GOF655417 GEJ655417 FUN655417 FKR655417 FAV655417 EQZ655417 EHD655417 DXH655417 DNL655417 DDP655417 CTT655417 CJX655417 CAB655417 BQF655417 BGJ655417 AWN655417 AMR655417 ACV655417 SZ655417 JD655417 H655417 WVP589881 WLT589881 WBX589881 VSB589881 VIF589881 UYJ589881 UON589881 UER589881 TUV589881 TKZ589881 TBD589881 SRH589881 SHL589881 RXP589881 RNT589881 RDX589881 QUB589881 QKF589881 QAJ589881 PQN589881 PGR589881 OWV589881 OMZ589881 ODD589881 NTH589881 NJL589881 MZP589881 MPT589881 MFX589881 LWB589881 LMF589881 LCJ589881 KSN589881 KIR589881 JYV589881 JOZ589881 JFD589881 IVH589881 ILL589881 IBP589881 HRT589881 HHX589881 GYB589881 GOF589881 GEJ589881 FUN589881 FKR589881 FAV589881 EQZ589881 EHD589881 DXH589881 DNL589881 DDP589881 CTT589881 CJX589881 CAB589881 BQF589881 BGJ589881 AWN589881 AMR589881 ACV589881 SZ589881 JD589881 H589881 WVP524345 WLT524345 WBX524345 VSB524345 VIF524345 UYJ524345 UON524345 UER524345 TUV524345 TKZ524345 TBD524345 SRH524345 SHL524345 RXP524345 RNT524345 RDX524345 QUB524345 QKF524345 QAJ524345 PQN524345 PGR524345 OWV524345 OMZ524345 ODD524345 NTH524345 NJL524345 MZP524345 MPT524345 MFX524345 LWB524345 LMF524345 LCJ524345 KSN524345 KIR524345 JYV524345 JOZ524345 JFD524345 IVH524345 ILL524345 IBP524345 HRT524345 HHX524345 GYB524345 GOF524345 GEJ524345 FUN524345 FKR524345 FAV524345 EQZ524345 EHD524345 DXH524345 DNL524345 DDP524345 CTT524345 CJX524345 CAB524345 BQF524345 BGJ524345 AWN524345 AMR524345 ACV524345 SZ524345 JD524345 H524345 WVP458809 WLT458809 WBX458809 VSB458809 VIF458809 UYJ458809 UON458809 UER458809 TUV458809 TKZ458809 TBD458809 SRH458809 SHL458809 RXP458809 RNT458809 RDX458809 QUB458809 QKF458809 QAJ458809 PQN458809 PGR458809 OWV458809 OMZ458809 ODD458809 NTH458809 NJL458809 MZP458809 MPT458809 MFX458809 LWB458809 LMF458809 LCJ458809 KSN458809 KIR458809 JYV458809 JOZ458809 JFD458809 IVH458809 ILL458809 IBP458809 HRT458809 HHX458809 GYB458809 GOF458809 GEJ458809 FUN458809 FKR458809 FAV458809 EQZ458809 EHD458809 DXH458809 DNL458809 DDP458809 CTT458809 CJX458809 CAB458809 BQF458809 BGJ458809 AWN458809 AMR458809 ACV458809 SZ458809 JD458809 H458809 WVP393273 WLT393273 WBX393273 VSB393273 VIF393273 UYJ393273 UON393273 UER393273 TUV393273 TKZ393273 TBD393273 SRH393273 SHL393273 RXP393273 RNT393273 RDX393273 QUB393273 QKF393273 QAJ393273 PQN393273 PGR393273 OWV393273 OMZ393273 ODD393273 NTH393273 NJL393273 MZP393273 MPT393273 MFX393273 LWB393273 LMF393273 LCJ393273 KSN393273 KIR393273 JYV393273 JOZ393273 JFD393273 IVH393273 ILL393273 IBP393273 HRT393273 HHX393273 GYB393273 GOF393273 GEJ393273 FUN393273 FKR393273 FAV393273 EQZ393273 EHD393273 DXH393273 DNL393273 DDP393273 CTT393273 CJX393273 CAB393273 BQF393273 BGJ393273 AWN393273 AMR393273 ACV393273 SZ393273 JD393273 H393273 WVP327737 WLT327737 WBX327737 VSB327737 VIF327737 UYJ327737 UON327737 UER327737 TUV327737 TKZ327737 TBD327737 SRH327737 SHL327737 RXP327737 RNT327737 RDX327737 QUB327737 QKF327737 QAJ327737 PQN327737 PGR327737 OWV327737 OMZ327737 ODD327737 NTH327737 NJL327737 MZP327737 MPT327737 MFX327737 LWB327737 LMF327737 LCJ327737 KSN327737 KIR327737 JYV327737 JOZ327737 JFD327737 IVH327737 ILL327737 IBP327737 HRT327737 HHX327737 GYB327737 GOF327737 GEJ327737 FUN327737 FKR327737 FAV327737 EQZ327737 EHD327737 DXH327737 DNL327737 DDP327737 CTT327737 CJX327737 CAB327737 BQF327737 BGJ327737 AWN327737 AMR327737 ACV327737 SZ327737 JD327737 H327737 WVP262201 WLT262201 WBX262201 VSB262201 VIF262201 UYJ262201 UON262201 UER262201 TUV262201 TKZ262201 TBD262201 SRH262201 SHL262201 RXP262201 RNT262201 RDX262201 QUB262201 QKF262201 QAJ262201 PQN262201 PGR262201 OWV262201 OMZ262201 ODD262201 NTH262201 NJL262201 MZP262201 MPT262201 MFX262201 LWB262201 LMF262201 LCJ262201 KSN262201 KIR262201 JYV262201 JOZ262201 JFD262201 IVH262201 ILL262201 IBP262201 HRT262201 HHX262201 GYB262201 GOF262201 GEJ262201 FUN262201 FKR262201 FAV262201 EQZ262201 EHD262201 DXH262201 DNL262201 DDP262201 CTT262201 CJX262201 CAB262201 BQF262201 BGJ262201 AWN262201 AMR262201 ACV262201 SZ262201 JD262201 H262201 WVP196665 WLT196665 WBX196665 VSB196665 VIF196665 UYJ196665 UON196665 UER196665 TUV196665 TKZ196665 TBD196665 SRH196665 SHL196665 RXP196665 RNT196665 RDX196665 QUB196665 QKF196665 QAJ196665 PQN196665 PGR196665 OWV196665 OMZ196665 ODD196665 NTH196665 NJL196665 MZP196665 MPT196665 MFX196665 LWB196665 LMF196665 LCJ196665 KSN196665 KIR196665 JYV196665 JOZ196665 JFD196665 IVH196665 ILL196665 IBP196665 HRT196665 HHX196665 GYB196665 GOF196665 GEJ196665 FUN196665 FKR196665 FAV196665 EQZ196665 EHD196665 DXH196665 DNL196665 DDP196665 CTT196665 CJX196665 CAB196665 BQF196665 BGJ196665 AWN196665 AMR196665 ACV196665 SZ196665 JD196665 H196665 WVP131129 WLT131129 WBX131129 VSB131129 VIF131129 UYJ131129 UON131129 UER131129 TUV131129 TKZ131129 TBD131129 SRH131129 SHL131129 RXP131129 RNT131129 RDX131129 QUB131129 QKF131129 QAJ131129 PQN131129 PGR131129 OWV131129 OMZ131129 ODD131129 NTH131129 NJL131129 MZP131129 MPT131129 MFX131129 LWB131129 LMF131129 LCJ131129 KSN131129 KIR131129 JYV131129 JOZ131129 JFD131129 IVH131129 ILL131129 IBP131129 HRT131129 HHX131129 GYB131129 GOF131129 GEJ131129 FUN131129 FKR131129 FAV131129 EQZ131129 EHD131129 DXH131129 DNL131129 DDP131129 CTT131129 CJX131129 CAB131129 BQF131129 BGJ131129 AWN131129 AMR131129 ACV131129 SZ131129 JD131129 H131129 WVP65593 WLT65593 WBX65593 VSB65593 VIF65593 UYJ65593 UON65593 UER65593 TUV65593 TKZ65593 TBD65593 SRH65593 SHL65593 RXP65593 RNT65593 RDX65593 QUB65593 QKF65593 QAJ65593 PQN65593 PGR65593 OWV65593 OMZ65593 ODD65593 NTH65593 NJL65593 MZP65593 MPT65593 MFX65593 LWB65593 LMF65593 LCJ65593 KSN65593 KIR65593 JYV65593 JOZ65593 JFD65593 IVH65593 ILL65593 IBP65593 HRT65593 HHX65593 GYB65593 GOF65593 GEJ65593 FUN65593 FKR65593 FAV65593 EQZ65593 EHD65593 DXH65593 DNL65593 DDP65593 CTT65593 CJX65593 CAB65593 BQF65593 BGJ65593 AWN65593 AMR65593 ACV65593 SZ65593 JD65593 H65593 WVP54 WLT54 WBX54 VSB54 VIF54 UYJ54 UON54 UER54 TUV54 TKZ54 TBD54 SRH54 SHL54 RXP54 RNT54 RDX54 QUB54 QKF54 QAJ54 PQN54 PGR54 OWV54 OMZ54 ODD54 NTH54 NJL54 MZP54 MPT54 MFX54 LWB54 LMF54 LCJ54 KSN54 KIR54 JYV54 JOZ54 JFD54 IVH54 ILL54 IBP54 HRT54 HHX54 GYB54 GOF54 GEJ54 FUN54 FKR54 FAV54 EQZ54 EHD54 DXH54 DNL54 DDP54 CTT54 CJX54 CAB54 BQF54 BGJ54 AWN54 AMR54 ACV54 SZ54 JD54 H54">
      <formula1>$N$54:$Q$54</formula1>
    </dataValidation>
    <dataValidation type="list" operator="equal" allowBlank="1" showInputMessage="1" showErrorMessage="1" sqref="JE72 TA72 ACW72 AMS72 AWO72 BGK72 BQG72 CAC72 CJY72 CTU72 DDQ72 DNM72 DXI72 EHE72 ERA72 FAW72 FKS72 FUO72 GEK72 GOG72 GYC72 HHY72 HRU72 IBQ72 ILM72 IVI72 JFE72 JPA72 JYW72 KIS72 KSO72 LCK72 LMG72 LWC72 MFY72 MPU72 MZQ72 NJM72 NTI72 ODE72 ONA72 OWW72 PGS72 PQO72 QAK72 QKG72 QUC72 RDY72 RNU72 RXQ72 SHM72 SRI72 TBE72 TLA72 TUW72 UES72 UOO72 UYK72 VIG72 VSC72 WBY72 WLU72 WVQ72 I65610 JE65610 TA65610 ACW65610 AMS65610 AWO65610 BGK65610 BQG65610 CAC65610 CJY65610 CTU65610 DDQ65610 DNM65610 DXI65610 EHE65610 ERA65610 FAW65610 FKS65610 FUO65610 GEK65610 GOG65610 GYC65610 HHY65610 HRU65610 IBQ65610 ILM65610 IVI65610 JFE65610 JPA65610 JYW65610 KIS65610 KSO65610 LCK65610 LMG65610 LWC65610 MFY65610 MPU65610 MZQ65610 NJM65610 NTI65610 ODE65610 ONA65610 OWW65610 PGS65610 PQO65610 QAK65610 QKG65610 QUC65610 RDY65610 RNU65610 RXQ65610 SHM65610 SRI65610 TBE65610 TLA65610 TUW65610 UES65610 UOO65610 UYK65610 VIG65610 VSC65610 WBY65610 WLU65610 WVQ65610 I131146 JE131146 TA131146 ACW131146 AMS131146 AWO131146 BGK131146 BQG131146 CAC131146 CJY131146 CTU131146 DDQ131146 DNM131146 DXI131146 EHE131146 ERA131146 FAW131146 FKS131146 FUO131146 GEK131146 GOG131146 GYC131146 HHY131146 HRU131146 IBQ131146 ILM131146 IVI131146 JFE131146 JPA131146 JYW131146 KIS131146 KSO131146 LCK131146 LMG131146 LWC131146 MFY131146 MPU131146 MZQ131146 NJM131146 NTI131146 ODE131146 ONA131146 OWW131146 PGS131146 PQO131146 QAK131146 QKG131146 QUC131146 RDY131146 RNU131146 RXQ131146 SHM131146 SRI131146 TBE131146 TLA131146 TUW131146 UES131146 UOO131146 UYK131146 VIG131146 VSC131146 WBY131146 WLU131146 WVQ131146 I196682 JE196682 TA196682 ACW196682 AMS196682 AWO196682 BGK196682 BQG196682 CAC196682 CJY196682 CTU196682 DDQ196682 DNM196682 DXI196682 EHE196682 ERA196682 FAW196682 FKS196682 FUO196682 GEK196682 GOG196682 GYC196682 HHY196682 HRU196682 IBQ196682 ILM196682 IVI196682 JFE196682 JPA196682 JYW196682 KIS196682 KSO196682 LCK196682 LMG196682 LWC196682 MFY196682 MPU196682 MZQ196682 NJM196682 NTI196682 ODE196682 ONA196682 OWW196682 PGS196682 PQO196682 QAK196682 QKG196682 QUC196682 RDY196682 RNU196682 RXQ196682 SHM196682 SRI196682 TBE196682 TLA196682 TUW196682 UES196682 UOO196682 UYK196682 VIG196682 VSC196682 WBY196682 WLU196682 WVQ196682 I262218 JE262218 TA262218 ACW262218 AMS262218 AWO262218 BGK262218 BQG262218 CAC262218 CJY262218 CTU262218 DDQ262218 DNM262218 DXI262218 EHE262218 ERA262218 FAW262218 FKS262218 FUO262218 GEK262218 GOG262218 GYC262218 HHY262218 HRU262218 IBQ262218 ILM262218 IVI262218 JFE262218 JPA262218 JYW262218 KIS262218 KSO262218 LCK262218 LMG262218 LWC262218 MFY262218 MPU262218 MZQ262218 NJM262218 NTI262218 ODE262218 ONA262218 OWW262218 PGS262218 PQO262218 QAK262218 QKG262218 QUC262218 RDY262218 RNU262218 RXQ262218 SHM262218 SRI262218 TBE262218 TLA262218 TUW262218 UES262218 UOO262218 UYK262218 VIG262218 VSC262218 WBY262218 WLU262218 WVQ262218 I327754 JE327754 TA327754 ACW327754 AMS327754 AWO327754 BGK327754 BQG327754 CAC327754 CJY327754 CTU327754 DDQ327754 DNM327754 DXI327754 EHE327754 ERA327754 FAW327754 FKS327754 FUO327754 GEK327754 GOG327754 GYC327754 HHY327754 HRU327754 IBQ327754 ILM327754 IVI327754 JFE327754 JPA327754 JYW327754 KIS327754 KSO327754 LCK327754 LMG327754 LWC327754 MFY327754 MPU327754 MZQ327754 NJM327754 NTI327754 ODE327754 ONA327754 OWW327754 PGS327754 PQO327754 QAK327754 QKG327754 QUC327754 RDY327754 RNU327754 RXQ327754 SHM327754 SRI327754 TBE327754 TLA327754 TUW327754 UES327754 UOO327754 UYK327754 VIG327754 VSC327754 WBY327754 WLU327754 WVQ327754 I393290 JE393290 TA393290 ACW393290 AMS393290 AWO393290 BGK393290 BQG393290 CAC393290 CJY393290 CTU393290 DDQ393290 DNM393290 DXI393290 EHE393290 ERA393290 FAW393290 FKS393290 FUO393290 GEK393290 GOG393290 GYC393290 HHY393290 HRU393290 IBQ393290 ILM393290 IVI393290 JFE393290 JPA393290 JYW393290 KIS393290 KSO393290 LCK393290 LMG393290 LWC393290 MFY393290 MPU393290 MZQ393290 NJM393290 NTI393290 ODE393290 ONA393290 OWW393290 PGS393290 PQO393290 QAK393290 QKG393290 QUC393290 RDY393290 RNU393290 RXQ393290 SHM393290 SRI393290 TBE393290 TLA393290 TUW393290 UES393290 UOO393290 UYK393290 VIG393290 VSC393290 WBY393290 WLU393290 WVQ393290 I458826 JE458826 TA458826 ACW458826 AMS458826 AWO458826 BGK458826 BQG458826 CAC458826 CJY458826 CTU458826 DDQ458826 DNM458826 DXI458826 EHE458826 ERA458826 FAW458826 FKS458826 FUO458826 GEK458826 GOG458826 GYC458826 HHY458826 HRU458826 IBQ458826 ILM458826 IVI458826 JFE458826 JPA458826 JYW458826 KIS458826 KSO458826 LCK458826 LMG458826 LWC458826 MFY458826 MPU458826 MZQ458826 NJM458826 NTI458826 ODE458826 ONA458826 OWW458826 PGS458826 PQO458826 QAK458826 QKG458826 QUC458826 RDY458826 RNU458826 RXQ458826 SHM458826 SRI458826 TBE458826 TLA458826 TUW458826 UES458826 UOO458826 UYK458826 VIG458826 VSC458826 WBY458826 WLU458826 WVQ458826 I524362 JE524362 TA524362 ACW524362 AMS524362 AWO524362 BGK524362 BQG524362 CAC524362 CJY524362 CTU524362 DDQ524362 DNM524362 DXI524362 EHE524362 ERA524362 FAW524362 FKS524362 FUO524362 GEK524362 GOG524362 GYC524362 HHY524362 HRU524362 IBQ524362 ILM524362 IVI524362 JFE524362 JPA524362 JYW524362 KIS524362 KSO524362 LCK524362 LMG524362 LWC524362 MFY524362 MPU524362 MZQ524362 NJM524362 NTI524362 ODE524362 ONA524362 OWW524362 PGS524362 PQO524362 QAK524362 QKG524362 QUC524362 RDY524362 RNU524362 RXQ524362 SHM524362 SRI524362 TBE524362 TLA524362 TUW524362 UES524362 UOO524362 UYK524362 VIG524362 VSC524362 WBY524362 WLU524362 WVQ524362 I589898 JE589898 TA589898 ACW589898 AMS589898 AWO589898 BGK589898 BQG589898 CAC589898 CJY589898 CTU589898 DDQ589898 DNM589898 DXI589898 EHE589898 ERA589898 FAW589898 FKS589898 FUO589898 GEK589898 GOG589898 GYC589898 HHY589898 HRU589898 IBQ589898 ILM589898 IVI589898 JFE589898 JPA589898 JYW589898 KIS589898 KSO589898 LCK589898 LMG589898 LWC589898 MFY589898 MPU589898 MZQ589898 NJM589898 NTI589898 ODE589898 ONA589898 OWW589898 PGS589898 PQO589898 QAK589898 QKG589898 QUC589898 RDY589898 RNU589898 RXQ589898 SHM589898 SRI589898 TBE589898 TLA589898 TUW589898 UES589898 UOO589898 UYK589898 VIG589898 VSC589898 WBY589898 WLU589898 WVQ589898 I655434 JE655434 TA655434 ACW655434 AMS655434 AWO655434 BGK655434 BQG655434 CAC655434 CJY655434 CTU655434 DDQ655434 DNM655434 DXI655434 EHE655434 ERA655434 FAW655434 FKS655434 FUO655434 GEK655434 GOG655434 GYC655434 HHY655434 HRU655434 IBQ655434 ILM655434 IVI655434 JFE655434 JPA655434 JYW655434 KIS655434 KSO655434 LCK655434 LMG655434 LWC655434 MFY655434 MPU655434 MZQ655434 NJM655434 NTI655434 ODE655434 ONA655434 OWW655434 PGS655434 PQO655434 QAK655434 QKG655434 QUC655434 RDY655434 RNU655434 RXQ655434 SHM655434 SRI655434 TBE655434 TLA655434 TUW655434 UES655434 UOO655434 UYK655434 VIG655434 VSC655434 WBY655434 WLU655434 WVQ655434 I720970 JE720970 TA720970 ACW720970 AMS720970 AWO720970 BGK720970 BQG720970 CAC720970 CJY720970 CTU720970 DDQ720970 DNM720970 DXI720970 EHE720970 ERA720970 FAW720970 FKS720970 FUO720970 GEK720970 GOG720970 GYC720970 HHY720970 HRU720970 IBQ720970 ILM720970 IVI720970 JFE720970 JPA720970 JYW720970 KIS720970 KSO720970 LCK720970 LMG720970 LWC720970 MFY720970 MPU720970 MZQ720970 NJM720970 NTI720970 ODE720970 ONA720970 OWW720970 PGS720970 PQO720970 QAK720970 QKG720970 QUC720970 RDY720970 RNU720970 RXQ720970 SHM720970 SRI720970 TBE720970 TLA720970 TUW720970 UES720970 UOO720970 UYK720970 VIG720970 VSC720970 WBY720970 WLU720970 WVQ720970 I786506 JE786506 TA786506 ACW786506 AMS786506 AWO786506 BGK786506 BQG786506 CAC786506 CJY786506 CTU786506 DDQ786506 DNM786506 DXI786506 EHE786506 ERA786506 FAW786506 FKS786506 FUO786506 GEK786506 GOG786506 GYC786506 HHY786506 HRU786506 IBQ786506 ILM786506 IVI786506 JFE786506 JPA786506 JYW786506 KIS786506 KSO786506 LCK786506 LMG786506 LWC786506 MFY786506 MPU786506 MZQ786506 NJM786506 NTI786506 ODE786506 ONA786506 OWW786506 PGS786506 PQO786506 QAK786506 QKG786506 QUC786506 RDY786506 RNU786506 RXQ786506 SHM786506 SRI786506 TBE786506 TLA786506 TUW786506 UES786506 UOO786506 UYK786506 VIG786506 VSC786506 WBY786506 WLU786506 WVQ786506 I852042 JE852042 TA852042 ACW852042 AMS852042 AWO852042 BGK852042 BQG852042 CAC852042 CJY852042 CTU852042 DDQ852042 DNM852042 DXI852042 EHE852042 ERA852042 FAW852042 FKS852042 FUO852042 GEK852042 GOG852042 GYC852042 HHY852042 HRU852042 IBQ852042 ILM852042 IVI852042 JFE852042 JPA852042 JYW852042 KIS852042 KSO852042 LCK852042 LMG852042 LWC852042 MFY852042 MPU852042 MZQ852042 NJM852042 NTI852042 ODE852042 ONA852042 OWW852042 PGS852042 PQO852042 QAK852042 QKG852042 QUC852042 RDY852042 RNU852042 RXQ852042 SHM852042 SRI852042 TBE852042 TLA852042 TUW852042 UES852042 UOO852042 UYK852042 VIG852042 VSC852042 WBY852042 WLU852042 WVQ852042 I917578 JE917578 TA917578 ACW917578 AMS917578 AWO917578 BGK917578 BQG917578 CAC917578 CJY917578 CTU917578 DDQ917578 DNM917578 DXI917578 EHE917578 ERA917578 FAW917578 FKS917578 FUO917578 GEK917578 GOG917578 GYC917578 HHY917578 HRU917578 IBQ917578 ILM917578 IVI917578 JFE917578 JPA917578 JYW917578 KIS917578 KSO917578 LCK917578 LMG917578 LWC917578 MFY917578 MPU917578 MZQ917578 NJM917578 NTI917578 ODE917578 ONA917578 OWW917578 PGS917578 PQO917578 QAK917578 QKG917578 QUC917578 RDY917578 RNU917578 RXQ917578 SHM917578 SRI917578 TBE917578 TLA917578 TUW917578 UES917578 UOO917578 UYK917578 VIG917578 VSC917578 WBY917578 WLU917578 WVQ917578 I983114 JE983114 TA983114 ACW983114 AMS983114 AWO983114 BGK983114 BQG983114 CAC983114 CJY983114 CTU983114 DDQ983114 DNM983114 DXI983114 EHE983114 ERA983114 FAW983114 FKS983114 FUO983114 GEK983114 GOG983114 GYC983114 HHY983114 HRU983114 IBQ983114 ILM983114 IVI983114 JFE983114 JPA983114 JYW983114 KIS983114 KSO983114 LCK983114 LMG983114 LWC983114 MFY983114 MPU983114 MZQ983114 NJM983114 NTI983114 ODE983114 ONA983114 OWW983114 PGS983114 PQO983114 QAK983114 QKG983114 QUC983114 RDY983114 RNU983114 RXQ983114 SHM983114 SRI983114 TBE983114 TLA983114 TUW983114 UES983114 UOO983114 UYK983114 VIG983114 VSC983114 WBY983114 WLU983114 WVQ983114">
      <formula1>$N$72:$O$72</formula1>
    </dataValidation>
    <dataValidation type="list" allowBlank="1" showInputMessage="1" showErrorMessage="1" sqref="JE90 TA90 ACW90 AMS90 AWO90 BGK90 BQG90 CAC90 CJY90 CTU90 DDQ90 DNM90 DXI90 EHE90 ERA90 FAW90 FKS90 FUO90 GEK90 GOG90 GYC90 HHY90 HRU90 IBQ90 ILM90 IVI90 JFE90 JPA90 JYW90 KIS90 KSO90 LCK90 LMG90 LWC90 MFY90 MPU90 MZQ90 NJM90 NTI90 ODE90 ONA90 OWW90 PGS90 PQO90 QAK90 QKG90 QUC90 RDY90 RNU90 RXQ90 SHM90 SRI90 TBE90 TLA90 TUW90 UES90 UOO90 UYK90 VIG90 VSC90 WBY90 WLU90 WVQ90 I65626 JE65626 TA65626 ACW65626 AMS65626 AWO65626 BGK65626 BQG65626 CAC65626 CJY65626 CTU65626 DDQ65626 DNM65626 DXI65626 EHE65626 ERA65626 FAW65626 FKS65626 FUO65626 GEK65626 GOG65626 GYC65626 HHY65626 HRU65626 IBQ65626 ILM65626 IVI65626 JFE65626 JPA65626 JYW65626 KIS65626 KSO65626 LCK65626 LMG65626 LWC65626 MFY65626 MPU65626 MZQ65626 NJM65626 NTI65626 ODE65626 ONA65626 OWW65626 PGS65626 PQO65626 QAK65626 QKG65626 QUC65626 RDY65626 RNU65626 RXQ65626 SHM65626 SRI65626 TBE65626 TLA65626 TUW65626 UES65626 UOO65626 UYK65626 VIG65626 VSC65626 WBY65626 WLU65626 WVQ65626 I131162 JE131162 TA131162 ACW131162 AMS131162 AWO131162 BGK131162 BQG131162 CAC131162 CJY131162 CTU131162 DDQ131162 DNM131162 DXI131162 EHE131162 ERA131162 FAW131162 FKS131162 FUO131162 GEK131162 GOG131162 GYC131162 HHY131162 HRU131162 IBQ131162 ILM131162 IVI131162 JFE131162 JPA131162 JYW131162 KIS131162 KSO131162 LCK131162 LMG131162 LWC131162 MFY131162 MPU131162 MZQ131162 NJM131162 NTI131162 ODE131162 ONA131162 OWW131162 PGS131162 PQO131162 QAK131162 QKG131162 QUC131162 RDY131162 RNU131162 RXQ131162 SHM131162 SRI131162 TBE131162 TLA131162 TUW131162 UES131162 UOO131162 UYK131162 VIG131162 VSC131162 WBY131162 WLU131162 WVQ131162 I196698 JE196698 TA196698 ACW196698 AMS196698 AWO196698 BGK196698 BQG196698 CAC196698 CJY196698 CTU196698 DDQ196698 DNM196698 DXI196698 EHE196698 ERA196698 FAW196698 FKS196698 FUO196698 GEK196698 GOG196698 GYC196698 HHY196698 HRU196698 IBQ196698 ILM196698 IVI196698 JFE196698 JPA196698 JYW196698 KIS196698 KSO196698 LCK196698 LMG196698 LWC196698 MFY196698 MPU196698 MZQ196698 NJM196698 NTI196698 ODE196698 ONA196698 OWW196698 PGS196698 PQO196698 QAK196698 QKG196698 QUC196698 RDY196698 RNU196698 RXQ196698 SHM196698 SRI196698 TBE196698 TLA196698 TUW196698 UES196698 UOO196698 UYK196698 VIG196698 VSC196698 WBY196698 WLU196698 WVQ196698 I262234 JE262234 TA262234 ACW262234 AMS262234 AWO262234 BGK262234 BQG262234 CAC262234 CJY262234 CTU262234 DDQ262234 DNM262234 DXI262234 EHE262234 ERA262234 FAW262234 FKS262234 FUO262234 GEK262234 GOG262234 GYC262234 HHY262234 HRU262234 IBQ262234 ILM262234 IVI262234 JFE262234 JPA262234 JYW262234 KIS262234 KSO262234 LCK262234 LMG262234 LWC262234 MFY262234 MPU262234 MZQ262234 NJM262234 NTI262234 ODE262234 ONA262234 OWW262234 PGS262234 PQO262234 QAK262234 QKG262234 QUC262234 RDY262234 RNU262234 RXQ262234 SHM262234 SRI262234 TBE262234 TLA262234 TUW262234 UES262234 UOO262234 UYK262234 VIG262234 VSC262234 WBY262234 WLU262234 WVQ262234 I327770 JE327770 TA327770 ACW327770 AMS327770 AWO327770 BGK327770 BQG327770 CAC327770 CJY327770 CTU327770 DDQ327770 DNM327770 DXI327770 EHE327770 ERA327770 FAW327770 FKS327770 FUO327770 GEK327770 GOG327770 GYC327770 HHY327770 HRU327770 IBQ327770 ILM327770 IVI327770 JFE327770 JPA327770 JYW327770 KIS327770 KSO327770 LCK327770 LMG327770 LWC327770 MFY327770 MPU327770 MZQ327770 NJM327770 NTI327770 ODE327770 ONA327770 OWW327770 PGS327770 PQO327770 QAK327770 QKG327770 QUC327770 RDY327770 RNU327770 RXQ327770 SHM327770 SRI327770 TBE327770 TLA327770 TUW327770 UES327770 UOO327770 UYK327770 VIG327770 VSC327770 WBY327770 WLU327770 WVQ327770 I393306 JE393306 TA393306 ACW393306 AMS393306 AWO393306 BGK393306 BQG393306 CAC393306 CJY393306 CTU393306 DDQ393306 DNM393306 DXI393306 EHE393306 ERA393306 FAW393306 FKS393306 FUO393306 GEK393306 GOG393306 GYC393306 HHY393306 HRU393306 IBQ393306 ILM393306 IVI393306 JFE393306 JPA393306 JYW393306 KIS393306 KSO393306 LCK393306 LMG393306 LWC393306 MFY393306 MPU393306 MZQ393306 NJM393306 NTI393306 ODE393306 ONA393306 OWW393306 PGS393306 PQO393306 QAK393306 QKG393306 QUC393306 RDY393306 RNU393306 RXQ393306 SHM393306 SRI393306 TBE393306 TLA393306 TUW393306 UES393306 UOO393306 UYK393306 VIG393306 VSC393306 WBY393306 WLU393306 WVQ393306 I458842 JE458842 TA458842 ACW458842 AMS458842 AWO458842 BGK458842 BQG458842 CAC458842 CJY458842 CTU458842 DDQ458842 DNM458842 DXI458842 EHE458842 ERA458842 FAW458842 FKS458842 FUO458842 GEK458842 GOG458842 GYC458842 HHY458842 HRU458842 IBQ458842 ILM458842 IVI458842 JFE458842 JPA458842 JYW458842 KIS458842 KSO458842 LCK458842 LMG458842 LWC458842 MFY458842 MPU458842 MZQ458842 NJM458842 NTI458842 ODE458842 ONA458842 OWW458842 PGS458842 PQO458842 QAK458842 QKG458842 QUC458842 RDY458842 RNU458842 RXQ458842 SHM458842 SRI458842 TBE458842 TLA458842 TUW458842 UES458842 UOO458842 UYK458842 VIG458842 VSC458842 WBY458842 WLU458842 WVQ458842 I524378 JE524378 TA524378 ACW524378 AMS524378 AWO524378 BGK524378 BQG524378 CAC524378 CJY524378 CTU524378 DDQ524378 DNM524378 DXI524378 EHE524378 ERA524378 FAW524378 FKS524378 FUO524378 GEK524378 GOG524378 GYC524378 HHY524378 HRU524378 IBQ524378 ILM524378 IVI524378 JFE524378 JPA524378 JYW524378 KIS524378 KSO524378 LCK524378 LMG524378 LWC524378 MFY524378 MPU524378 MZQ524378 NJM524378 NTI524378 ODE524378 ONA524378 OWW524378 PGS524378 PQO524378 QAK524378 QKG524378 QUC524378 RDY524378 RNU524378 RXQ524378 SHM524378 SRI524378 TBE524378 TLA524378 TUW524378 UES524378 UOO524378 UYK524378 VIG524378 VSC524378 WBY524378 WLU524378 WVQ524378 I589914 JE589914 TA589914 ACW589914 AMS589914 AWO589914 BGK589914 BQG589914 CAC589914 CJY589914 CTU589914 DDQ589914 DNM589914 DXI589914 EHE589914 ERA589914 FAW589914 FKS589914 FUO589914 GEK589914 GOG589914 GYC589914 HHY589914 HRU589914 IBQ589914 ILM589914 IVI589914 JFE589914 JPA589914 JYW589914 KIS589914 KSO589914 LCK589914 LMG589914 LWC589914 MFY589914 MPU589914 MZQ589914 NJM589914 NTI589914 ODE589914 ONA589914 OWW589914 PGS589914 PQO589914 QAK589914 QKG589914 QUC589914 RDY589914 RNU589914 RXQ589914 SHM589914 SRI589914 TBE589914 TLA589914 TUW589914 UES589914 UOO589914 UYK589914 VIG589914 VSC589914 WBY589914 WLU589914 WVQ589914 I655450 JE655450 TA655450 ACW655450 AMS655450 AWO655450 BGK655450 BQG655450 CAC655450 CJY655450 CTU655450 DDQ655450 DNM655450 DXI655450 EHE655450 ERA655450 FAW655450 FKS655450 FUO655450 GEK655450 GOG655450 GYC655450 HHY655450 HRU655450 IBQ655450 ILM655450 IVI655450 JFE655450 JPA655450 JYW655450 KIS655450 KSO655450 LCK655450 LMG655450 LWC655450 MFY655450 MPU655450 MZQ655450 NJM655450 NTI655450 ODE655450 ONA655450 OWW655450 PGS655450 PQO655450 QAK655450 QKG655450 QUC655450 RDY655450 RNU655450 RXQ655450 SHM655450 SRI655450 TBE655450 TLA655450 TUW655450 UES655450 UOO655450 UYK655450 VIG655450 VSC655450 WBY655450 WLU655450 WVQ655450 I720986 JE720986 TA720986 ACW720986 AMS720986 AWO720986 BGK720986 BQG720986 CAC720986 CJY720986 CTU720986 DDQ720986 DNM720986 DXI720986 EHE720986 ERA720986 FAW720986 FKS720986 FUO720986 GEK720986 GOG720986 GYC720986 HHY720986 HRU720986 IBQ720986 ILM720986 IVI720986 JFE720986 JPA720986 JYW720986 KIS720986 KSO720986 LCK720986 LMG720986 LWC720986 MFY720986 MPU720986 MZQ720986 NJM720986 NTI720986 ODE720986 ONA720986 OWW720986 PGS720986 PQO720986 QAK720986 QKG720986 QUC720986 RDY720986 RNU720986 RXQ720986 SHM720986 SRI720986 TBE720986 TLA720986 TUW720986 UES720986 UOO720986 UYK720986 VIG720986 VSC720986 WBY720986 WLU720986 WVQ720986 I786522 JE786522 TA786522 ACW786522 AMS786522 AWO786522 BGK786522 BQG786522 CAC786522 CJY786522 CTU786522 DDQ786522 DNM786522 DXI786522 EHE786522 ERA786522 FAW786522 FKS786522 FUO786522 GEK786522 GOG786522 GYC786522 HHY786522 HRU786522 IBQ786522 ILM786522 IVI786522 JFE786522 JPA786522 JYW786522 KIS786522 KSO786522 LCK786522 LMG786522 LWC786522 MFY786522 MPU786522 MZQ786522 NJM786522 NTI786522 ODE786522 ONA786522 OWW786522 PGS786522 PQO786522 QAK786522 QKG786522 QUC786522 RDY786522 RNU786522 RXQ786522 SHM786522 SRI786522 TBE786522 TLA786522 TUW786522 UES786522 UOO786522 UYK786522 VIG786522 VSC786522 WBY786522 WLU786522 WVQ786522 I852058 JE852058 TA852058 ACW852058 AMS852058 AWO852058 BGK852058 BQG852058 CAC852058 CJY852058 CTU852058 DDQ852058 DNM852058 DXI852058 EHE852058 ERA852058 FAW852058 FKS852058 FUO852058 GEK852058 GOG852058 GYC852058 HHY852058 HRU852058 IBQ852058 ILM852058 IVI852058 JFE852058 JPA852058 JYW852058 KIS852058 KSO852058 LCK852058 LMG852058 LWC852058 MFY852058 MPU852058 MZQ852058 NJM852058 NTI852058 ODE852058 ONA852058 OWW852058 PGS852058 PQO852058 QAK852058 QKG852058 QUC852058 RDY852058 RNU852058 RXQ852058 SHM852058 SRI852058 TBE852058 TLA852058 TUW852058 UES852058 UOO852058 UYK852058 VIG852058 VSC852058 WBY852058 WLU852058 WVQ852058 I917594 JE917594 TA917594 ACW917594 AMS917594 AWO917594 BGK917594 BQG917594 CAC917594 CJY917594 CTU917594 DDQ917594 DNM917594 DXI917594 EHE917594 ERA917594 FAW917594 FKS917594 FUO917594 GEK917594 GOG917594 GYC917594 HHY917594 HRU917594 IBQ917594 ILM917594 IVI917594 JFE917594 JPA917594 JYW917594 KIS917594 KSO917594 LCK917594 LMG917594 LWC917594 MFY917594 MPU917594 MZQ917594 NJM917594 NTI917594 ODE917594 ONA917594 OWW917594 PGS917594 PQO917594 QAK917594 QKG917594 QUC917594 RDY917594 RNU917594 RXQ917594 SHM917594 SRI917594 TBE917594 TLA917594 TUW917594 UES917594 UOO917594 UYK917594 VIG917594 VSC917594 WBY917594 WLU917594 WVQ917594 I983130 JE983130 TA983130 ACW983130 AMS983130 AWO983130 BGK983130 BQG983130 CAC983130 CJY983130 CTU983130 DDQ983130 DNM983130 DXI983130 EHE983130 ERA983130 FAW983130 FKS983130 FUO983130 GEK983130 GOG983130 GYC983130 HHY983130 HRU983130 IBQ983130 ILM983130 IVI983130 JFE983130 JPA983130 JYW983130 KIS983130 KSO983130 LCK983130 LMG983130 LWC983130 MFY983130 MPU983130 MZQ983130 NJM983130 NTI983130 ODE983130 ONA983130 OWW983130 PGS983130 PQO983130 QAK983130 QKG983130 QUC983130 RDY983130 RNU983130 RXQ983130 SHM983130 SRI983130 TBE983130 TLA983130 TUW983130 UES983130 UOO983130 UYK983130 VIG983130 VSC983130 WBY983130 WLU983130 WVQ983130 I72:I73 I90:I91">
      <formula1>$N$72:$O$72</formula1>
    </dataValidation>
    <dataValidation type="list" allowBlank="1" showInputMessage="1" showErrorMessage="1" sqref="WVP983088 WLT983088 WBX983088 VSB983088 VIF983088 UYJ983088 UON983088 UER983088 TUV983088 TKZ983088 TBD983088 SRH983088 SHL983088 RXP983088 RNT983088 RDX983088 QUB983088 QKF983088 QAJ983088 PQN983088 PGR983088 OWV983088 OMZ983088 ODD983088 NTH983088 NJL983088 MZP983088 MPT983088 MFX983088 LWB983088 LMF983088 LCJ983088 KSN983088 KIR983088 JYV983088 JOZ983088 JFD983088 IVH983088 ILL983088 IBP983088 HRT983088 HHX983088 GYB983088 GOF983088 GEJ983088 FUN983088 FKR983088 FAV983088 EQZ983088 EHD983088 DXH983088 DNL983088 DDP983088 CTT983088 CJX983088 CAB983088 BQF983088 BGJ983088 AWN983088 AMR983088 ACV983088 SZ983088 JD983088 H983088 WVP917552 WLT917552 WBX917552 VSB917552 VIF917552 UYJ917552 UON917552 UER917552 TUV917552 TKZ917552 TBD917552 SRH917552 SHL917552 RXP917552 RNT917552 RDX917552 QUB917552 QKF917552 QAJ917552 PQN917552 PGR917552 OWV917552 OMZ917552 ODD917552 NTH917552 NJL917552 MZP917552 MPT917552 MFX917552 LWB917552 LMF917552 LCJ917552 KSN917552 KIR917552 JYV917552 JOZ917552 JFD917552 IVH917552 ILL917552 IBP917552 HRT917552 HHX917552 GYB917552 GOF917552 GEJ917552 FUN917552 FKR917552 FAV917552 EQZ917552 EHD917552 DXH917552 DNL917552 DDP917552 CTT917552 CJX917552 CAB917552 BQF917552 BGJ917552 AWN917552 AMR917552 ACV917552 SZ917552 JD917552 H917552 WVP852016 WLT852016 WBX852016 VSB852016 VIF852016 UYJ852016 UON852016 UER852016 TUV852016 TKZ852016 TBD852016 SRH852016 SHL852016 RXP852016 RNT852016 RDX852016 QUB852016 QKF852016 QAJ852016 PQN852016 PGR852016 OWV852016 OMZ852016 ODD852016 NTH852016 NJL852016 MZP852016 MPT852016 MFX852016 LWB852016 LMF852016 LCJ852016 KSN852016 KIR852016 JYV852016 JOZ852016 JFD852016 IVH852016 ILL852016 IBP852016 HRT852016 HHX852016 GYB852016 GOF852016 GEJ852016 FUN852016 FKR852016 FAV852016 EQZ852016 EHD852016 DXH852016 DNL852016 DDP852016 CTT852016 CJX852016 CAB852016 BQF852016 BGJ852016 AWN852016 AMR852016 ACV852016 SZ852016 JD852016 H852016 WVP786480 WLT786480 WBX786480 VSB786480 VIF786480 UYJ786480 UON786480 UER786480 TUV786480 TKZ786480 TBD786480 SRH786480 SHL786480 RXP786480 RNT786480 RDX786480 QUB786480 QKF786480 QAJ786480 PQN786480 PGR786480 OWV786480 OMZ786480 ODD786480 NTH786480 NJL786480 MZP786480 MPT786480 MFX786480 LWB786480 LMF786480 LCJ786480 KSN786480 KIR786480 JYV786480 JOZ786480 JFD786480 IVH786480 ILL786480 IBP786480 HRT786480 HHX786480 GYB786480 GOF786480 GEJ786480 FUN786480 FKR786480 FAV786480 EQZ786480 EHD786480 DXH786480 DNL786480 DDP786480 CTT786480 CJX786480 CAB786480 BQF786480 BGJ786480 AWN786480 AMR786480 ACV786480 SZ786480 JD786480 H786480 WVP720944 WLT720944 WBX720944 VSB720944 VIF720944 UYJ720944 UON720944 UER720944 TUV720944 TKZ720944 TBD720944 SRH720944 SHL720944 RXP720944 RNT720944 RDX720944 QUB720944 QKF720944 QAJ720944 PQN720944 PGR720944 OWV720944 OMZ720944 ODD720944 NTH720944 NJL720944 MZP720944 MPT720944 MFX720944 LWB720944 LMF720944 LCJ720944 KSN720944 KIR720944 JYV720944 JOZ720944 JFD720944 IVH720944 ILL720944 IBP720944 HRT720944 HHX720944 GYB720944 GOF720944 GEJ720944 FUN720944 FKR720944 FAV720944 EQZ720944 EHD720944 DXH720944 DNL720944 DDP720944 CTT720944 CJX720944 CAB720944 BQF720944 BGJ720944 AWN720944 AMR720944 ACV720944 SZ720944 JD720944 H720944 WVP655408 WLT655408 WBX655408 VSB655408 VIF655408 UYJ655408 UON655408 UER655408 TUV655408 TKZ655408 TBD655408 SRH655408 SHL655408 RXP655408 RNT655408 RDX655408 QUB655408 QKF655408 QAJ655408 PQN655408 PGR655408 OWV655408 OMZ655408 ODD655408 NTH655408 NJL655408 MZP655408 MPT655408 MFX655408 LWB655408 LMF655408 LCJ655408 KSN655408 KIR655408 JYV655408 JOZ655408 JFD655408 IVH655408 ILL655408 IBP655408 HRT655408 HHX655408 GYB655408 GOF655408 GEJ655408 FUN655408 FKR655408 FAV655408 EQZ655408 EHD655408 DXH655408 DNL655408 DDP655408 CTT655408 CJX655408 CAB655408 BQF655408 BGJ655408 AWN655408 AMR655408 ACV655408 SZ655408 JD655408 H655408 WVP589872 WLT589872 WBX589872 VSB589872 VIF589872 UYJ589872 UON589872 UER589872 TUV589872 TKZ589872 TBD589872 SRH589872 SHL589872 RXP589872 RNT589872 RDX589872 QUB589872 QKF589872 QAJ589872 PQN589872 PGR589872 OWV589872 OMZ589872 ODD589872 NTH589872 NJL589872 MZP589872 MPT589872 MFX589872 LWB589872 LMF589872 LCJ589872 KSN589872 KIR589872 JYV589872 JOZ589872 JFD589872 IVH589872 ILL589872 IBP589872 HRT589872 HHX589872 GYB589872 GOF589872 GEJ589872 FUN589872 FKR589872 FAV589872 EQZ589872 EHD589872 DXH589872 DNL589872 DDP589872 CTT589872 CJX589872 CAB589872 BQF589872 BGJ589872 AWN589872 AMR589872 ACV589872 SZ589872 JD589872 H589872 WVP524336 WLT524336 WBX524336 VSB524336 VIF524336 UYJ524336 UON524336 UER524336 TUV524336 TKZ524336 TBD524336 SRH524336 SHL524336 RXP524336 RNT524336 RDX524336 QUB524336 QKF524336 QAJ524336 PQN524336 PGR524336 OWV524336 OMZ524336 ODD524336 NTH524336 NJL524336 MZP524336 MPT524336 MFX524336 LWB524336 LMF524336 LCJ524336 KSN524336 KIR524336 JYV524336 JOZ524336 JFD524336 IVH524336 ILL524336 IBP524336 HRT524336 HHX524336 GYB524336 GOF524336 GEJ524336 FUN524336 FKR524336 FAV524336 EQZ524336 EHD524336 DXH524336 DNL524336 DDP524336 CTT524336 CJX524336 CAB524336 BQF524336 BGJ524336 AWN524336 AMR524336 ACV524336 SZ524336 JD524336 H524336 WVP458800 WLT458800 WBX458800 VSB458800 VIF458800 UYJ458800 UON458800 UER458800 TUV458800 TKZ458800 TBD458800 SRH458800 SHL458800 RXP458800 RNT458800 RDX458800 QUB458800 QKF458800 QAJ458800 PQN458800 PGR458800 OWV458800 OMZ458800 ODD458800 NTH458800 NJL458800 MZP458800 MPT458800 MFX458800 LWB458800 LMF458800 LCJ458800 KSN458800 KIR458800 JYV458800 JOZ458800 JFD458800 IVH458800 ILL458800 IBP458800 HRT458800 HHX458800 GYB458800 GOF458800 GEJ458800 FUN458800 FKR458800 FAV458800 EQZ458800 EHD458800 DXH458800 DNL458800 DDP458800 CTT458800 CJX458800 CAB458800 BQF458800 BGJ458800 AWN458800 AMR458800 ACV458800 SZ458800 JD458800 H458800 WVP393264 WLT393264 WBX393264 VSB393264 VIF393264 UYJ393264 UON393264 UER393264 TUV393264 TKZ393264 TBD393264 SRH393264 SHL393264 RXP393264 RNT393264 RDX393264 QUB393264 QKF393264 QAJ393264 PQN393264 PGR393264 OWV393264 OMZ393264 ODD393264 NTH393264 NJL393264 MZP393264 MPT393264 MFX393264 LWB393264 LMF393264 LCJ393264 KSN393264 KIR393264 JYV393264 JOZ393264 JFD393264 IVH393264 ILL393264 IBP393264 HRT393264 HHX393264 GYB393264 GOF393264 GEJ393264 FUN393264 FKR393264 FAV393264 EQZ393264 EHD393264 DXH393264 DNL393264 DDP393264 CTT393264 CJX393264 CAB393264 BQF393264 BGJ393264 AWN393264 AMR393264 ACV393264 SZ393264 JD393264 H393264 WVP327728 WLT327728 WBX327728 VSB327728 VIF327728 UYJ327728 UON327728 UER327728 TUV327728 TKZ327728 TBD327728 SRH327728 SHL327728 RXP327728 RNT327728 RDX327728 QUB327728 QKF327728 QAJ327728 PQN327728 PGR327728 OWV327728 OMZ327728 ODD327728 NTH327728 NJL327728 MZP327728 MPT327728 MFX327728 LWB327728 LMF327728 LCJ327728 KSN327728 KIR327728 JYV327728 JOZ327728 JFD327728 IVH327728 ILL327728 IBP327728 HRT327728 HHX327728 GYB327728 GOF327728 GEJ327728 FUN327728 FKR327728 FAV327728 EQZ327728 EHD327728 DXH327728 DNL327728 DDP327728 CTT327728 CJX327728 CAB327728 BQF327728 BGJ327728 AWN327728 AMR327728 ACV327728 SZ327728 JD327728 H327728 WVP262192 WLT262192 WBX262192 VSB262192 VIF262192 UYJ262192 UON262192 UER262192 TUV262192 TKZ262192 TBD262192 SRH262192 SHL262192 RXP262192 RNT262192 RDX262192 QUB262192 QKF262192 QAJ262192 PQN262192 PGR262192 OWV262192 OMZ262192 ODD262192 NTH262192 NJL262192 MZP262192 MPT262192 MFX262192 LWB262192 LMF262192 LCJ262192 KSN262192 KIR262192 JYV262192 JOZ262192 JFD262192 IVH262192 ILL262192 IBP262192 HRT262192 HHX262192 GYB262192 GOF262192 GEJ262192 FUN262192 FKR262192 FAV262192 EQZ262192 EHD262192 DXH262192 DNL262192 DDP262192 CTT262192 CJX262192 CAB262192 BQF262192 BGJ262192 AWN262192 AMR262192 ACV262192 SZ262192 JD262192 H262192 WVP196656 WLT196656 WBX196656 VSB196656 VIF196656 UYJ196656 UON196656 UER196656 TUV196656 TKZ196656 TBD196656 SRH196656 SHL196656 RXP196656 RNT196656 RDX196656 QUB196656 QKF196656 QAJ196656 PQN196656 PGR196656 OWV196656 OMZ196656 ODD196656 NTH196656 NJL196656 MZP196656 MPT196656 MFX196656 LWB196656 LMF196656 LCJ196656 KSN196656 KIR196656 JYV196656 JOZ196656 JFD196656 IVH196656 ILL196656 IBP196656 HRT196656 HHX196656 GYB196656 GOF196656 GEJ196656 FUN196656 FKR196656 FAV196656 EQZ196656 EHD196656 DXH196656 DNL196656 DDP196656 CTT196656 CJX196656 CAB196656 BQF196656 BGJ196656 AWN196656 AMR196656 ACV196656 SZ196656 JD196656 H196656 WVP131120 WLT131120 WBX131120 VSB131120 VIF131120 UYJ131120 UON131120 UER131120 TUV131120 TKZ131120 TBD131120 SRH131120 SHL131120 RXP131120 RNT131120 RDX131120 QUB131120 QKF131120 QAJ131120 PQN131120 PGR131120 OWV131120 OMZ131120 ODD131120 NTH131120 NJL131120 MZP131120 MPT131120 MFX131120 LWB131120 LMF131120 LCJ131120 KSN131120 KIR131120 JYV131120 JOZ131120 JFD131120 IVH131120 ILL131120 IBP131120 HRT131120 HHX131120 GYB131120 GOF131120 GEJ131120 FUN131120 FKR131120 FAV131120 EQZ131120 EHD131120 DXH131120 DNL131120 DDP131120 CTT131120 CJX131120 CAB131120 BQF131120 BGJ131120 AWN131120 AMR131120 ACV131120 SZ131120 JD131120 H131120 WVP65584 WLT65584 WBX65584 VSB65584 VIF65584 UYJ65584 UON65584 UER65584 TUV65584 TKZ65584 TBD65584 SRH65584 SHL65584 RXP65584 RNT65584 RDX65584 QUB65584 QKF65584 QAJ65584 PQN65584 PGR65584 OWV65584 OMZ65584 ODD65584 NTH65584 NJL65584 MZP65584 MPT65584 MFX65584 LWB65584 LMF65584 LCJ65584 KSN65584 KIR65584 JYV65584 JOZ65584 JFD65584 IVH65584 ILL65584 IBP65584 HRT65584 HHX65584 GYB65584 GOF65584 GEJ65584 FUN65584 FKR65584 FAV65584 EQZ65584 EHD65584 DXH65584 DNL65584 DDP65584 CTT65584 CJX65584 CAB65584 BQF65584 BGJ65584 AWN65584 AMR65584 ACV65584 SZ65584 JD65584 H65584 WVP43 WLT43 WBX43 VSB43 VIF43 UYJ43 UON43 UER43 TUV43 TKZ43 TBD43 SRH43 SHL43 RXP43 RNT43 RDX43 QUB43 QKF43 QAJ43 PQN43 PGR43 OWV43 OMZ43 ODD43 NTH43 NJL43 MZP43 MPT43 MFX43 LWB43 LMF43 LCJ43 KSN43 KIR43 JYV43 JOZ43 JFD43 IVH43 ILL43 IBP43 HRT43 HHX43 GYB43 GOF43 GEJ43 FUN43 FKR43 FAV43 EQZ43 EHD43 DXH43 DNL43 DDP43 CTT43 CJX43 CAB43 BQF43 BGJ43 AWN43 AMR43 ACV43 SZ43 JD43 H43">
      <formula1>$N$43:$Q$43</formula1>
    </dataValidation>
    <dataValidation type="list" allowBlank="1" showInputMessage="1" showErrorMessage="1" sqref="WVP983078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74 JD65574 SZ65574 ACV65574 AMR65574 AWN65574 BGJ65574 BQF65574 CAB65574 CJX65574 CTT65574 DDP65574 DNL65574 DXH65574 EHD65574 EQZ65574 FAV65574 FKR65574 FUN65574 GEJ65574 GOF65574 GYB65574 HHX65574 HRT65574 IBP65574 ILL65574 IVH65574 JFD65574 JOZ65574 JYV65574 KIR65574 KSN65574 LCJ65574 LMF65574 LWB65574 MFX65574 MPT65574 MZP65574 NJL65574 NTH65574 ODD65574 OMZ65574 OWV65574 PGR65574 PQN65574 QAJ65574 QKF65574 QUB65574 RDX65574 RNT65574 RXP65574 SHL65574 SRH65574 TBD65574 TKZ65574 TUV65574 UER65574 UON65574 UYJ65574 VIF65574 VSB65574 WBX65574 WLT65574 WVP65574 H131110 JD131110 SZ131110 ACV131110 AMR131110 AWN131110 BGJ131110 BQF131110 CAB131110 CJX131110 CTT131110 DDP131110 DNL131110 DXH131110 EHD131110 EQZ131110 FAV131110 FKR131110 FUN131110 GEJ131110 GOF131110 GYB131110 HHX131110 HRT131110 IBP131110 ILL131110 IVH131110 JFD131110 JOZ131110 JYV131110 KIR131110 KSN131110 LCJ131110 LMF131110 LWB131110 MFX131110 MPT131110 MZP131110 NJL131110 NTH131110 ODD131110 OMZ131110 OWV131110 PGR131110 PQN131110 QAJ131110 QKF131110 QUB131110 RDX131110 RNT131110 RXP131110 SHL131110 SRH131110 TBD131110 TKZ131110 TUV131110 UER131110 UON131110 UYJ131110 VIF131110 VSB131110 WBX131110 WLT131110 WVP131110 H196646 JD196646 SZ196646 ACV196646 AMR196646 AWN196646 BGJ196646 BQF196646 CAB196646 CJX196646 CTT196646 DDP196646 DNL196646 DXH196646 EHD196646 EQZ196646 FAV196646 FKR196646 FUN196646 GEJ196646 GOF196646 GYB196646 HHX196646 HRT196646 IBP196646 ILL196646 IVH196646 JFD196646 JOZ196646 JYV196646 KIR196646 KSN196646 LCJ196646 LMF196646 LWB196646 MFX196646 MPT196646 MZP196646 NJL196646 NTH196646 ODD196646 OMZ196646 OWV196646 PGR196646 PQN196646 QAJ196646 QKF196646 QUB196646 RDX196646 RNT196646 RXP196646 SHL196646 SRH196646 TBD196646 TKZ196646 TUV196646 UER196646 UON196646 UYJ196646 VIF196646 VSB196646 WBX196646 WLT196646 WVP196646 H262182 JD262182 SZ262182 ACV262182 AMR262182 AWN262182 BGJ262182 BQF262182 CAB262182 CJX262182 CTT262182 DDP262182 DNL262182 DXH262182 EHD262182 EQZ262182 FAV262182 FKR262182 FUN262182 GEJ262182 GOF262182 GYB262182 HHX262182 HRT262182 IBP262182 ILL262182 IVH262182 JFD262182 JOZ262182 JYV262182 KIR262182 KSN262182 LCJ262182 LMF262182 LWB262182 MFX262182 MPT262182 MZP262182 NJL262182 NTH262182 ODD262182 OMZ262182 OWV262182 PGR262182 PQN262182 QAJ262182 QKF262182 QUB262182 RDX262182 RNT262182 RXP262182 SHL262182 SRH262182 TBD262182 TKZ262182 TUV262182 UER262182 UON262182 UYJ262182 VIF262182 VSB262182 WBX262182 WLT262182 WVP262182 H327718 JD327718 SZ327718 ACV327718 AMR327718 AWN327718 BGJ327718 BQF327718 CAB327718 CJX327718 CTT327718 DDP327718 DNL327718 DXH327718 EHD327718 EQZ327718 FAV327718 FKR327718 FUN327718 GEJ327718 GOF327718 GYB327718 HHX327718 HRT327718 IBP327718 ILL327718 IVH327718 JFD327718 JOZ327718 JYV327718 KIR327718 KSN327718 LCJ327718 LMF327718 LWB327718 MFX327718 MPT327718 MZP327718 NJL327718 NTH327718 ODD327718 OMZ327718 OWV327718 PGR327718 PQN327718 QAJ327718 QKF327718 QUB327718 RDX327718 RNT327718 RXP327718 SHL327718 SRH327718 TBD327718 TKZ327718 TUV327718 UER327718 UON327718 UYJ327718 VIF327718 VSB327718 WBX327718 WLT327718 WVP327718 H393254 JD393254 SZ393254 ACV393254 AMR393254 AWN393254 BGJ393254 BQF393254 CAB393254 CJX393254 CTT393254 DDP393254 DNL393254 DXH393254 EHD393254 EQZ393254 FAV393254 FKR393254 FUN393254 GEJ393254 GOF393254 GYB393254 HHX393254 HRT393254 IBP393254 ILL393254 IVH393254 JFD393254 JOZ393254 JYV393254 KIR393254 KSN393254 LCJ393254 LMF393254 LWB393254 MFX393254 MPT393254 MZP393254 NJL393254 NTH393254 ODD393254 OMZ393254 OWV393254 PGR393254 PQN393254 QAJ393254 QKF393254 QUB393254 RDX393254 RNT393254 RXP393254 SHL393254 SRH393254 TBD393254 TKZ393254 TUV393254 UER393254 UON393254 UYJ393254 VIF393254 VSB393254 WBX393254 WLT393254 WVP393254 H458790 JD458790 SZ458790 ACV458790 AMR458790 AWN458790 BGJ458790 BQF458790 CAB458790 CJX458790 CTT458790 DDP458790 DNL458790 DXH458790 EHD458790 EQZ458790 FAV458790 FKR458790 FUN458790 GEJ458790 GOF458790 GYB458790 HHX458790 HRT458790 IBP458790 ILL458790 IVH458790 JFD458790 JOZ458790 JYV458790 KIR458790 KSN458790 LCJ458790 LMF458790 LWB458790 MFX458790 MPT458790 MZP458790 NJL458790 NTH458790 ODD458790 OMZ458790 OWV458790 PGR458790 PQN458790 QAJ458790 QKF458790 QUB458790 RDX458790 RNT458790 RXP458790 SHL458790 SRH458790 TBD458790 TKZ458790 TUV458790 UER458790 UON458790 UYJ458790 VIF458790 VSB458790 WBX458790 WLT458790 WVP458790 H524326 JD524326 SZ524326 ACV524326 AMR524326 AWN524326 BGJ524326 BQF524326 CAB524326 CJX524326 CTT524326 DDP524326 DNL524326 DXH524326 EHD524326 EQZ524326 FAV524326 FKR524326 FUN524326 GEJ524326 GOF524326 GYB524326 HHX524326 HRT524326 IBP524326 ILL524326 IVH524326 JFD524326 JOZ524326 JYV524326 KIR524326 KSN524326 LCJ524326 LMF524326 LWB524326 MFX524326 MPT524326 MZP524326 NJL524326 NTH524326 ODD524326 OMZ524326 OWV524326 PGR524326 PQN524326 QAJ524326 QKF524326 QUB524326 RDX524326 RNT524326 RXP524326 SHL524326 SRH524326 TBD524326 TKZ524326 TUV524326 UER524326 UON524326 UYJ524326 VIF524326 VSB524326 WBX524326 WLT524326 WVP524326 H589862 JD589862 SZ589862 ACV589862 AMR589862 AWN589862 BGJ589862 BQF589862 CAB589862 CJX589862 CTT589862 DDP589862 DNL589862 DXH589862 EHD589862 EQZ589862 FAV589862 FKR589862 FUN589862 GEJ589862 GOF589862 GYB589862 HHX589862 HRT589862 IBP589862 ILL589862 IVH589862 JFD589862 JOZ589862 JYV589862 KIR589862 KSN589862 LCJ589862 LMF589862 LWB589862 MFX589862 MPT589862 MZP589862 NJL589862 NTH589862 ODD589862 OMZ589862 OWV589862 PGR589862 PQN589862 QAJ589862 QKF589862 QUB589862 RDX589862 RNT589862 RXP589862 SHL589862 SRH589862 TBD589862 TKZ589862 TUV589862 UER589862 UON589862 UYJ589862 VIF589862 VSB589862 WBX589862 WLT589862 WVP589862 H655398 JD655398 SZ655398 ACV655398 AMR655398 AWN655398 BGJ655398 BQF655398 CAB655398 CJX655398 CTT655398 DDP655398 DNL655398 DXH655398 EHD655398 EQZ655398 FAV655398 FKR655398 FUN655398 GEJ655398 GOF655398 GYB655398 HHX655398 HRT655398 IBP655398 ILL655398 IVH655398 JFD655398 JOZ655398 JYV655398 KIR655398 KSN655398 LCJ655398 LMF655398 LWB655398 MFX655398 MPT655398 MZP655398 NJL655398 NTH655398 ODD655398 OMZ655398 OWV655398 PGR655398 PQN655398 QAJ655398 QKF655398 QUB655398 RDX655398 RNT655398 RXP655398 SHL655398 SRH655398 TBD655398 TKZ655398 TUV655398 UER655398 UON655398 UYJ655398 VIF655398 VSB655398 WBX655398 WLT655398 WVP655398 H720934 JD720934 SZ720934 ACV720934 AMR720934 AWN720934 BGJ720934 BQF720934 CAB720934 CJX720934 CTT720934 DDP720934 DNL720934 DXH720934 EHD720934 EQZ720934 FAV720934 FKR720934 FUN720934 GEJ720934 GOF720934 GYB720934 HHX720934 HRT720934 IBP720934 ILL720934 IVH720934 JFD720934 JOZ720934 JYV720934 KIR720934 KSN720934 LCJ720934 LMF720934 LWB720934 MFX720934 MPT720934 MZP720934 NJL720934 NTH720934 ODD720934 OMZ720934 OWV720934 PGR720934 PQN720934 QAJ720934 QKF720934 QUB720934 RDX720934 RNT720934 RXP720934 SHL720934 SRH720934 TBD720934 TKZ720934 TUV720934 UER720934 UON720934 UYJ720934 VIF720934 VSB720934 WBX720934 WLT720934 WVP720934 H786470 JD786470 SZ786470 ACV786470 AMR786470 AWN786470 BGJ786470 BQF786470 CAB786470 CJX786470 CTT786470 DDP786470 DNL786470 DXH786470 EHD786470 EQZ786470 FAV786470 FKR786470 FUN786470 GEJ786470 GOF786470 GYB786470 HHX786470 HRT786470 IBP786470 ILL786470 IVH786470 JFD786470 JOZ786470 JYV786470 KIR786470 KSN786470 LCJ786470 LMF786470 LWB786470 MFX786470 MPT786470 MZP786470 NJL786470 NTH786470 ODD786470 OMZ786470 OWV786470 PGR786470 PQN786470 QAJ786470 QKF786470 QUB786470 RDX786470 RNT786470 RXP786470 SHL786470 SRH786470 TBD786470 TKZ786470 TUV786470 UER786470 UON786470 UYJ786470 VIF786470 VSB786470 WBX786470 WLT786470 WVP786470 H852006 JD852006 SZ852006 ACV852006 AMR852006 AWN852006 BGJ852006 BQF852006 CAB852006 CJX852006 CTT852006 DDP852006 DNL852006 DXH852006 EHD852006 EQZ852006 FAV852006 FKR852006 FUN852006 GEJ852006 GOF852006 GYB852006 HHX852006 HRT852006 IBP852006 ILL852006 IVH852006 JFD852006 JOZ852006 JYV852006 KIR852006 KSN852006 LCJ852006 LMF852006 LWB852006 MFX852006 MPT852006 MZP852006 NJL852006 NTH852006 ODD852006 OMZ852006 OWV852006 PGR852006 PQN852006 QAJ852006 QKF852006 QUB852006 RDX852006 RNT852006 RXP852006 SHL852006 SRH852006 TBD852006 TKZ852006 TUV852006 UER852006 UON852006 UYJ852006 VIF852006 VSB852006 WBX852006 WLT852006 WVP852006 H917542 JD917542 SZ917542 ACV917542 AMR917542 AWN917542 BGJ917542 BQF917542 CAB917542 CJX917542 CTT917542 DDP917542 DNL917542 DXH917542 EHD917542 EQZ917542 FAV917542 FKR917542 FUN917542 GEJ917542 GOF917542 GYB917542 HHX917542 HRT917542 IBP917542 ILL917542 IVH917542 JFD917542 JOZ917542 JYV917542 KIR917542 KSN917542 LCJ917542 LMF917542 LWB917542 MFX917542 MPT917542 MZP917542 NJL917542 NTH917542 ODD917542 OMZ917542 OWV917542 PGR917542 PQN917542 QAJ917542 QKF917542 QUB917542 RDX917542 RNT917542 RXP917542 SHL917542 SRH917542 TBD917542 TKZ917542 TUV917542 UER917542 UON917542 UYJ917542 VIF917542 VSB917542 WBX917542 WLT917542 WVP917542 H983078 JD983078 SZ983078 ACV983078 AMR983078 AWN983078 BGJ983078 BQF983078 CAB983078 CJX983078 CTT983078 DDP983078 DNL983078 DXH983078 EHD983078 EQZ983078 FAV983078 FKR983078 FUN983078 GEJ983078 GOF983078 GYB983078 HHX983078 HRT983078 IBP983078 ILL983078 IVH983078 JFD983078 JOZ983078 JYV983078 KIR983078 KSN983078 LCJ983078 LMF983078 LWB983078 MFX983078 MPT983078 MZP983078 NJL983078 NTH983078 ODD983078 OMZ983078 OWV983078 PGR983078 PQN983078 QAJ983078 QKF983078 QUB983078 RDX983078 RNT983078 RXP983078 SHL983078 SRH983078 TBD983078 TKZ983078 TUV983078 UER983078 UON983078 UYJ983078 VIF983078 VSB983078 WBX983078 WLT983078 H32 H33">
      <formula1>$N$32:$Q$32</formula1>
    </dataValidation>
    <dataValidation type="list" allowBlank="1" showInputMessage="1" showErrorMessage="1" sqref="WVP983080 JD34:JD35 SZ34:SZ35 ACV34:ACV35 AMR34:AMR35 AWN34:AWN35 BGJ34:BGJ35 BQF34:BQF35 CAB34:CAB35 CJX34:CJX35 CTT34:CTT35 DDP34:DDP35 DNL34:DNL35 DXH34:DXH35 EHD34:EHD35 EQZ34:EQZ35 FAV34:FAV35 FKR34:FKR35 FUN34:FUN35 GEJ34:GEJ35 GOF34:GOF35 GYB34:GYB35 HHX34:HHX35 HRT34:HRT35 IBP34:IBP35 ILL34:ILL35 IVH34:IVH35 JFD34:JFD35 JOZ34:JOZ35 JYV34:JYV35 KIR34:KIR35 KSN34:KSN35 LCJ34:LCJ35 LMF34:LMF35 LWB34:LWB35 MFX34:MFX35 MPT34:MPT35 MZP34:MZP35 NJL34:NJL35 NTH34:NTH35 ODD34:ODD35 OMZ34:OMZ35 OWV34:OWV35 PGR34:PGR35 PQN34:PQN35 QAJ34:QAJ35 QKF34:QKF35 QUB34:QUB35 RDX34:RDX35 RNT34:RNT35 RXP34:RXP35 SHL34:SHL35 SRH34:SRH35 TBD34:TBD35 TKZ34:TKZ35 TUV34:TUV35 UER34:UER35 UON34:UON35 UYJ34:UYJ35 VIF34:VIF35 VSB34:VSB35 WBX34:WBX35 WLT34:WLT35 WVP34:WVP35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H34">
      <formula1>$M$34:$Q$34</formula1>
    </dataValidation>
    <dataValidation type="list" allowBlank="1" showInputMessage="1" showErrorMessage="1" sqref="WVP983081 WLT983081 WBX983081 VSB983081 VIF983081 UYJ983081 UON983081 UER983081 TUV983081 TKZ983081 TBD983081 SRH983081 SHL983081 RXP983081 RNT983081 RDX983081 QUB983081 QKF983081 QAJ983081 PQN983081 PGR983081 OWV983081 OMZ983081 ODD983081 NTH983081 NJL983081 MZP983081 MPT983081 MFX983081 LWB983081 LMF983081 LCJ983081 KSN983081 KIR983081 JYV983081 JOZ983081 JFD983081 IVH983081 ILL983081 IBP983081 HRT983081 HHX983081 GYB983081 GOF983081 GEJ983081 FUN983081 FKR983081 FAV983081 EQZ983081 EHD983081 DXH983081 DNL983081 DDP983081 CTT983081 CJX983081 CAB983081 BQF983081 BGJ983081 AWN983081 AMR983081 ACV983081 SZ983081 JD983081 H983081 WVP917545 WLT917545 WBX917545 VSB917545 VIF917545 UYJ917545 UON917545 UER917545 TUV917545 TKZ917545 TBD917545 SRH917545 SHL917545 RXP917545 RNT917545 RDX917545 QUB917545 QKF917545 QAJ917545 PQN917545 PGR917545 OWV917545 OMZ917545 ODD917545 NTH917545 NJL917545 MZP917545 MPT917545 MFX917545 LWB917545 LMF917545 LCJ917545 KSN917545 KIR917545 JYV917545 JOZ917545 JFD917545 IVH917545 ILL917545 IBP917545 HRT917545 HHX917545 GYB917545 GOF917545 GEJ917545 FUN917545 FKR917545 FAV917545 EQZ917545 EHD917545 DXH917545 DNL917545 DDP917545 CTT917545 CJX917545 CAB917545 BQF917545 BGJ917545 AWN917545 AMR917545 ACV917545 SZ917545 JD917545 H917545 WVP852009 WLT852009 WBX852009 VSB852009 VIF852009 UYJ852009 UON852009 UER852009 TUV852009 TKZ852009 TBD852009 SRH852009 SHL852009 RXP852009 RNT852009 RDX852009 QUB852009 QKF852009 QAJ852009 PQN852009 PGR852009 OWV852009 OMZ852009 ODD852009 NTH852009 NJL852009 MZP852009 MPT852009 MFX852009 LWB852009 LMF852009 LCJ852009 KSN852009 KIR852009 JYV852009 JOZ852009 JFD852009 IVH852009 ILL852009 IBP852009 HRT852009 HHX852009 GYB852009 GOF852009 GEJ852009 FUN852009 FKR852009 FAV852009 EQZ852009 EHD852009 DXH852009 DNL852009 DDP852009 CTT852009 CJX852009 CAB852009 BQF852009 BGJ852009 AWN852009 AMR852009 ACV852009 SZ852009 JD852009 H852009 WVP786473 WLT786473 WBX786473 VSB786473 VIF786473 UYJ786473 UON786473 UER786473 TUV786473 TKZ786473 TBD786473 SRH786473 SHL786473 RXP786473 RNT786473 RDX786473 QUB786473 QKF786473 QAJ786473 PQN786473 PGR786473 OWV786473 OMZ786473 ODD786473 NTH786473 NJL786473 MZP786473 MPT786473 MFX786473 LWB786473 LMF786473 LCJ786473 KSN786473 KIR786473 JYV786473 JOZ786473 JFD786473 IVH786473 ILL786473 IBP786473 HRT786473 HHX786473 GYB786473 GOF786473 GEJ786473 FUN786473 FKR786473 FAV786473 EQZ786473 EHD786473 DXH786473 DNL786473 DDP786473 CTT786473 CJX786473 CAB786473 BQF786473 BGJ786473 AWN786473 AMR786473 ACV786473 SZ786473 JD786473 H786473 WVP720937 WLT720937 WBX720937 VSB720937 VIF720937 UYJ720937 UON720937 UER720937 TUV720937 TKZ720937 TBD720937 SRH720937 SHL720937 RXP720937 RNT720937 RDX720937 QUB720937 QKF720937 QAJ720937 PQN720937 PGR720937 OWV720937 OMZ720937 ODD720937 NTH720937 NJL720937 MZP720937 MPT720937 MFX720937 LWB720937 LMF720937 LCJ720937 KSN720937 KIR720937 JYV720937 JOZ720937 JFD720937 IVH720937 ILL720937 IBP720937 HRT720937 HHX720937 GYB720937 GOF720937 GEJ720937 FUN720937 FKR720937 FAV720937 EQZ720937 EHD720937 DXH720937 DNL720937 DDP720937 CTT720937 CJX720937 CAB720937 BQF720937 BGJ720937 AWN720937 AMR720937 ACV720937 SZ720937 JD720937 H720937 WVP655401 WLT655401 WBX655401 VSB655401 VIF655401 UYJ655401 UON655401 UER655401 TUV655401 TKZ655401 TBD655401 SRH655401 SHL655401 RXP655401 RNT655401 RDX655401 QUB655401 QKF655401 QAJ655401 PQN655401 PGR655401 OWV655401 OMZ655401 ODD655401 NTH655401 NJL655401 MZP655401 MPT655401 MFX655401 LWB655401 LMF655401 LCJ655401 KSN655401 KIR655401 JYV655401 JOZ655401 JFD655401 IVH655401 ILL655401 IBP655401 HRT655401 HHX655401 GYB655401 GOF655401 GEJ655401 FUN655401 FKR655401 FAV655401 EQZ655401 EHD655401 DXH655401 DNL655401 DDP655401 CTT655401 CJX655401 CAB655401 BQF655401 BGJ655401 AWN655401 AMR655401 ACV655401 SZ655401 JD655401 H655401 WVP589865 WLT589865 WBX589865 VSB589865 VIF589865 UYJ589865 UON589865 UER589865 TUV589865 TKZ589865 TBD589865 SRH589865 SHL589865 RXP589865 RNT589865 RDX589865 QUB589865 QKF589865 QAJ589865 PQN589865 PGR589865 OWV589865 OMZ589865 ODD589865 NTH589865 NJL589865 MZP589865 MPT589865 MFX589865 LWB589865 LMF589865 LCJ589865 KSN589865 KIR589865 JYV589865 JOZ589865 JFD589865 IVH589865 ILL589865 IBP589865 HRT589865 HHX589865 GYB589865 GOF589865 GEJ589865 FUN589865 FKR589865 FAV589865 EQZ589865 EHD589865 DXH589865 DNL589865 DDP589865 CTT589865 CJX589865 CAB589865 BQF589865 BGJ589865 AWN589865 AMR589865 ACV589865 SZ589865 JD589865 H589865 WVP524329 WLT524329 WBX524329 VSB524329 VIF524329 UYJ524329 UON524329 UER524329 TUV524329 TKZ524329 TBD524329 SRH524329 SHL524329 RXP524329 RNT524329 RDX524329 QUB524329 QKF524329 QAJ524329 PQN524329 PGR524329 OWV524329 OMZ524329 ODD524329 NTH524329 NJL524329 MZP524329 MPT524329 MFX524329 LWB524329 LMF524329 LCJ524329 KSN524329 KIR524329 JYV524329 JOZ524329 JFD524329 IVH524329 ILL524329 IBP524329 HRT524329 HHX524329 GYB524329 GOF524329 GEJ524329 FUN524329 FKR524329 FAV524329 EQZ524329 EHD524329 DXH524329 DNL524329 DDP524329 CTT524329 CJX524329 CAB524329 BQF524329 BGJ524329 AWN524329 AMR524329 ACV524329 SZ524329 JD524329 H524329 WVP458793 WLT458793 WBX458793 VSB458793 VIF458793 UYJ458793 UON458793 UER458793 TUV458793 TKZ458793 TBD458793 SRH458793 SHL458793 RXP458793 RNT458793 RDX458793 QUB458793 QKF458793 QAJ458793 PQN458793 PGR458793 OWV458793 OMZ458793 ODD458793 NTH458793 NJL458793 MZP458793 MPT458793 MFX458793 LWB458793 LMF458793 LCJ458793 KSN458793 KIR458793 JYV458793 JOZ458793 JFD458793 IVH458793 ILL458793 IBP458793 HRT458793 HHX458793 GYB458793 GOF458793 GEJ458793 FUN458793 FKR458793 FAV458793 EQZ458793 EHD458793 DXH458793 DNL458793 DDP458793 CTT458793 CJX458793 CAB458793 BQF458793 BGJ458793 AWN458793 AMR458793 ACV458793 SZ458793 JD458793 H458793 WVP393257 WLT393257 WBX393257 VSB393257 VIF393257 UYJ393257 UON393257 UER393257 TUV393257 TKZ393257 TBD393257 SRH393257 SHL393257 RXP393257 RNT393257 RDX393257 QUB393257 QKF393257 QAJ393257 PQN393257 PGR393257 OWV393257 OMZ393257 ODD393257 NTH393257 NJL393257 MZP393257 MPT393257 MFX393257 LWB393257 LMF393257 LCJ393257 KSN393257 KIR393257 JYV393257 JOZ393257 JFD393257 IVH393257 ILL393257 IBP393257 HRT393257 HHX393257 GYB393257 GOF393257 GEJ393257 FUN393257 FKR393257 FAV393257 EQZ393257 EHD393257 DXH393257 DNL393257 DDP393257 CTT393257 CJX393257 CAB393257 BQF393257 BGJ393257 AWN393257 AMR393257 ACV393257 SZ393257 JD393257 H393257 WVP327721 WLT327721 WBX327721 VSB327721 VIF327721 UYJ327721 UON327721 UER327721 TUV327721 TKZ327721 TBD327721 SRH327721 SHL327721 RXP327721 RNT327721 RDX327721 QUB327721 QKF327721 QAJ327721 PQN327721 PGR327721 OWV327721 OMZ327721 ODD327721 NTH327721 NJL327721 MZP327721 MPT327721 MFX327721 LWB327721 LMF327721 LCJ327721 KSN327721 KIR327721 JYV327721 JOZ327721 JFD327721 IVH327721 ILL327721 IBP327721 HRT327721 HHX327721 GYB327721 GOF327721 GEJ327721 FUN327721 FKR327721 FAV327721 EQZ327721 EHD327721 DXH327721 DNL327721 DDP327721 CTT327721 CJX327721 CAB327721 BQF327721 BGJ327721 AWN327721 AMR327721 ACV327721 SZ327721 JD327721 H327721 WVP262185 WLT262185 WBX262185 VSB262185 VIF262185 UYJ262185 UON262185 UER262185 TUV262185 TKZ262185 TBD262185 SRH262185 SHL262185 RXP262185 RNT262185 RDX262185 QUB262185 QKF262185 QAJ262185 PQN262185 PGR262185 OWV262185 OMZ262185 ODD262185 NTH262185 NJL262185 MZP262185 MPT262185 MFX262185 LWB262185 LMF262185 LCJ262185 KSN262185 KIR262185 JYV262185 JOZ262185 JFD262185 IVH262185 ILL262185 IBP262185 HRT262185 HHX262185 GYB262185 GOF262185 GEJ262185 FUN262185 FKR262185 FAV262185 EQZ262185 EHD262185 DXH262185 DNL262185 DDP262185 CTT262185 CJX262185 CAB262185 BQF262185 BGJ262185 AWN262185 AMR262185 ACV262185 SZ262185 JD262185 H262185 WVP196649 WLT196649 WBX196649 VSB196649 VIF196649 UYJ196649 UON196649 UER196649 TUV196649 TKZ196649 TBD196649 SRH196649 SHL196649 RXP196649 RNT196649 RDX196649 QUB196649 QKF196649 QAJ196649 PQN196649 PGR196649 OWV196649 OMZ196649 ODD196649 NTH196649 NJL196649 MZP196649 MPT196649 MFX196649 LWB196649 LMF196649 LCJ196649 KSN196649 KIR196649 JYV196649 JOZ196649 JFD196649 IVH196649 ILL196649 IBP196649 HRT196649 HHX196649 GYB196649 GOF196649 GEJ196649 FUN196649 FKR196649 FAV196649 EQZ196649 EHD196649 DXH196649 DNL196649 DDP196649 CTT196649 CJX196649 CAB196649 BQF196649 BGJ196649 AWN196649 AMR196649 ACV196649 SZ196649 JD196649 H196649 WVP131113 WLT131113 WBX131113 VSB131113 VIF131113 UYJ131113 UON131113 UER131113 TUV131113 TKZ131113 TBD131113 SRH131113 SHL131113 RXP131113 RNT131113 RDX131113 QUB131113 QKF131113 QAJ131113 PQN131113 PGR131113 OWV131113 OMZ131113 ODD131113 NTH131113 NJL131113 MZP131113 MPT131113 MFX131113 LWB131113 LMF131113 LCJ131113 KSN131113 KIR131113 JYV131113 JOZ131113 JFD131113 IVH131113 ILL131113 IBP131113 HRT131113 HHX131113 GYB131113 GOF131113 GEJ131113 FUN131113 FKR131113 FAV131113 EQZ131113 EHD131113 DXH131113 DNL131113 DDP131113 CTT131113 CJX131113 CAB131113 BQF131113 BGJ131113 AWN131113 AMR131113 ACV131113 SZ131113 JD131113 H131113 WVP65577 WLT65577 WBX65577 VSB65577 VIF65577 UYJ65577 UON65577 UER65577 TUV65577 TKZ65577 TBD65577 SRH65577 SHL65577 RXP65577 RNT65577 RDX65577 QUB65577 QKF65577 QAJ65577 PQN65577 PGR65577 OWV65577 OMZ65577 ODD65577 NTH65577 NJL65577 MZP65577 MPT65577 MFX65577 LWB65577 LMF65577 LCJ65577 KSN65577 KIR65577 JYV65577 JOZ65577 JFD65577 IVH65577 ILL65577 IBP65577 HRT65577 HHX65577 GYB65577 GOF65577 GEJ65577 FUN65577 FKR65577 FAV65577 EQZ65577 EHD65577 DXH65577 DNL65577 DDP65577 CTT65577 CJX65577 CAB65577 BQF65577 BGJ65577 AWN65577 AMR65577 ACV65577 SZ65577 JD65577 H65577 WVP36 WLT36 WBX36 VSB36 VIF36 UYJ36 UON36 UER36 TUV36 TKZ36 TBD36 SRH36 SHL36 RXP36 RNT36 RDX36 QUB36 QKF36 QAJ36 PQN36 PGR36 OWV36 OMZ36 ODD36 NTH36 NJL36 MZP36 MPT36 MFX36 LWB36 LMF36 LCJ36 KSN36 KIR36 JYV36 JOZ36 JFD36 IVH36 ILL36 IBP36 HRT36 HHX36 GYB36 GOF36 GEJ36 FUN36 FKR36 FAV36 EQZ36 EHD36 DXH36 DNL36 DDP36 CTT36 CJX36 CAB36 BQF36 BGJ36 AWN36 AMR36 ACV36 SZ36 JD36 H36">
      <formula1>$N$36:$Q$36</formula1>
    </dataValidation>
    <dataValidation type="list" allowBlank="1" showInputMessage="1" showErrorMessage="1" sqref="WVP983079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formula1>$N$33:$Q$33</formula1>
    </dataValidation>
    <dataValidation type="list" allowBlank="1" showInputMessage="1" showErrorMessage="1" sqref="WVP983082 WLT983082 WBX983082 VSB983082 VIF983082 UYJ983082 UON983082 UER983082 TUV983082 TKZ983082 TBD983082 SRH983082 SHL983082 RXP983082 RNT983082 RDX983082 QUB983082 QKF983082 QAJ983082 PQN983082 PGR983082 OWV983082 OMZ983082 ODD983082 NTH983082 NJL983082 MZP983082 MPT983082 MFX983082 LWB983082 LMF983082 LCJ983082 KSN983082 KIR983082 JYV983082 JOZ983082 JFD983082 IVH983082 ILL983082 IBP983082 HRT983082 HHX983082 GYB983082 GOF983082 GEJ983082 FUN983082 FKR983082 FAV983082 EQZ983082 EHD983082 DXH983082 DNL983082 DDP983082 CTT983082 CJX983082 CAB983082 BQF983082 BGJ983082 AWN983082 AMR983082 ACV983082 SZ983082 JD983082 H983082 WVP917546 WLT917546 WBX917546 VSB917546 VIF917546 UYJ917546 UON917546 UER917546 TUV917546 TKZ917546 TBD917546 SRH917546 SHL917546 RXP917546 RNT917546 RDX917546 QUB917546 QKF917546 QAJ917546 PQN917546 PGR917546 OWV917546 OMZ917546 ODD917546 NTH917546 NJL917546 MZP917546 MPT917546 MFX917546 LWB917546 LMF917546 LCJ917546 KSN917546 KIR917546 JYV917546 JOZ917546 JFD917546 IVH917546 ILL917546 IBP917546 HRT917546 HHX917546 GYB917546 GOF917546 GEJ917546 FUN917546 FKR917546 FAV917546 EQZ917546 EHD917546 DXH917546 DNL917546 DDP917546 CTT917546 CJX917546 CAB917546 BQF917546 BGJ917546 AWN917546 AMR917546 ACV917546 SZ917546 JD917546 H917546 WVP852010 WLT852010 WBX852010 VSB852010 VIF852010 UYJ852010 UON852010 UER852010 TUV852010 TKZ852010 TBD852010 SRH852010 SHL852010 RXP852010 RNT852010 RDX852010 QUB852010 QKF852010 QAJ852010 PQN852010 PGR852010 OWV852010 OMZ852010 ODD852010 NTH852010 NJL852010 MZP852010 MPT852010 MFX852010 LWB852010 LMF852010 LCJ852010 KSN852010 KIR852010 JYV852010 JOZ852010 JFD852010 IVH852010 ILL852010 IBP852010 HRT852010 HHX852010 GYB852010 GOF852010 GEJ852010 FUN852010 FKR852010 FAV852010 EQZ852010 EHD852010 DXH852010 DNL852010 DDP852010 CTT852010 CJX852010 CAB852010 BQF852010 BGJ852010 AWN852010 AMR852010 ACV852010 SZ852010 JD852010 H852010 WVP786474 WLT786474 WBX786474 VSB786474 VIF786474 UYJ786474 UON786474 UER786474 TUV786474 TKZ786474 TBD786474 SRH786474 SHL786474 RXP786474 RNT786474 RDX786474 QUB786474 QKF786474 QAJ786474 PQN786474 PGR786474 OWV786474 OMZ786474 ODD786474 NTH786474 NJL786474 MZP786474 MPT786474 MFX786474 LWB786474 LMF786474 LCJ786474 KSN786474 KIR786474 JYV786474 JOZ786474 JFD786474 IVH786474 ILL786474 IBP786474 HRT786474 HHX786474 GYB786474 GOF786474 GEJ786474 FUN786474 FKR786474 FAV786474 EQZ786474 EHD786474 DXH786474 DNL786474 DDP786474 CTT786474 CJX786474 CAB786474 BQF786474 BGJ786474 AWN786474 AMR786474 ACV786474 SZ786474 JD786474 H786474 WVP720938 WLT720938 WBX720938 VSB720938 VIF720938 UYJ720938 UON720938 UER720938 TUV720938 TKZ720938 TBD720938 SRH720938 SHL720938 RXP720938 RNT720938 RDX720938 QUB720938 QKF720938 QAJ720938 PQN720938 PGR720938 OWV720938 OMZ720938 ODD720938 NTH720938 NJL720938 MZP720938 MPT720938 MFX720938 LWB720938 LMF720938 LCJ720938 KSN720938 KIR720938 JYV720938 JOZ720938 JFD720938 IVH720938 ILL720938 IBP720938 HRT720938 HHX720938 GYB720938 GOF720938 GEJ720938 FUN720938 FKR720938 FAV720938 EQZ720938 EHD720938 DXH720938 DNL720938 DDP720938 CTT720938 CJX720938 CAB720938 BQF720938 BGJ720938 AWN720938 AMR720938 ACV720938 SZ720938 JD720938 H720938 WVP655402 WLT655402 WBX655402 VSB655402 VIF655402 UYJ655402 UON655402 UER655402 TUV655402 TKZ655402 TBD655402 SRH655402 SHL655402 RXP655402 RNT655402 RDX655402 QUB655402 QKF655402 QAJ655402 PQN655402 PGR655402 OWV655402 OMZ655402 ODD655402 NTH655402 NJL655402 MZP655402 MPT655402 MFX655402 LWB655402 LMF655402 LCJ655402 KSN655402 KIR655402 JYV655402 JOZ655402 JFD655402 IVH655402 ILL655402 IBP655402 HRT655402 HHX655402 GYB655402 GOF655402 GEJ655402 FUN655402 FKR655402 FAV655402 EQZ655402 EHD655402 DXH655402 DNL655402 DDP655402 CTT655402 CJX655402 CAB655402 BQF655402 BGJ655402 AWN655402 AMR655402 ACV655402 SZ655402 JD655402 H655402 WVP589866 WLT589866 WBX589866 VSB589866 VIF589866 UYJ589866 UON589866 UER589866 TUV589866 TKZ589866 TBD589866 SRH589866 SHL589866 RXP589866 RNT589866 RDX589866 QUB589866 QKF589866 QAJ589866 PQN589866 PGR589866 OWV589866 OMZ589866 ODD589866 NTH589866 NJL589866 MZP589866 MPT589866 MFX589866 LWB589866 LMF589866 LCJ589866 KSN589866 KIR589866 JYV589866 JOZ589866 JFD589866 IVH589866 ILL589866 IBP589866 HRT589866 HHX589866 GYB589866 GOF589866 GEJ589866 FUN589866 FKR589866 FAV589866 EQZ589866 EHD589866 DXH589866 DNL589866 DDP589866 CTT589866 CJX589866 CAB589866 BQF589866 BGJ589866 AWN589866 AMR589866 ACV589866 SZ589866 JD589866 H589866 WVP524330 WLT524330 WBX524330 VSB524330 VIF524330 UYJ524330 UON524330 UER524330 TUV524330 TKZ524330 TBD524330 SRH524330 SHL524330 RXP524330 RNT524330 RDX524330 QUB524330 QKF524330 QAJ524330 PQN524330 PGR524330 OWV524330 OMZ524330 ODD524330 NTH524330 NJL524330 MZP524330 MPT524330 MFX524330 LWB524330 LMF524330 LCJ524330 KSN524330 KIR524330 JYV524330 JOZ524330 JFD524330 IVH524330 ILL524330 IBP524330 HRT524330 HHX524330 GYB524330 GOF524330 GEJ524330 FUN524330 FKR524330 FAV524330 EQZ524330 EHD524330 DXH524330 DNL524330 DDP524330 CTT524330 CJX524330 CAB524330 BQF524330 BGJ524330 AWN524330 AMR524330 ACV524330 SZ524330 JD524330 H524330 WVP458794 WLT458794 WBX458794 VSB458794 VIF458794 UYJ458794 UON458794 UER458794 TUV458794 TKZ458794 TBD458794 SRH458794 SHL458794 RXP458794 RNT458794 RDX458794 QUB458794 QKF458794 QAJ458794 PQN458794 PGR458794 OWV458794 OMZ458794 ODD458794 NTH458794 NJL458794 MZP458794 MPT458794 MFX458794 LWB458794 LMF458794 LCJ458794 KSN458794 KIR458794 JYV458794 JOZ458794 JFD458794 IVH458794 ILL458794 IBP458794 HRT458794 HHX458794 GYB458794 GOF458794 GEJ458794 FUN458794 FKR458794 FAV458794 EQZ458794 EHD458794 DXH458794 DNL458794 DDP458794 CTT458794 CJX458794 CAB458794 BQF458794 BGJ458794 AWN458794 AMR458794 ACV458794 SZ458794 JD458794 H458794 WVP393258 WLT393258 WBX393258 VSB393258 VIF393258 UYJ393258 UON393258 UER393258 TUV393258 TKZ393258 TBD393258 SRH393258 SHL393258 RXP393258 RNT393258 RDX393258 QUB393258 QKF393258 QAJ393258 PQN393258 PGR393258 OWV393258 OMZ393258 ODD393258 NTH393258 NJL393258 MZP393258 MPT393258 MFX393258 LWB393258 LMF393258 LCJ393258 KSN393258 KIR393258 JYV393258 JOZ393258 JFD393258 IVH393258 ILL393258 IBP393258 HRT393258 HHX393258 GYB393258 GOF393258 GEJ393258 FUN393258 FKR393258 FAV393258 EQZ393258 EHD393258 DXH393258 DNL393258 DDP393258 CTT393258 CJX393258 CAB393258 BQF393258 BGJ393258 AWN393258 AMR393258 ACV393258 SZ393258 JD393258 H393258 WVP327722 WLT327722 WBX327722 VSB327722 VIF327722 UYJ327722 UON327722 UER327722 TUV327722 TKZ327722 TBD327722 SRH327722 SHL327722 RXP327722 RNT327722 RDX327722 QUB327722 QKF327722 QAJ327722 PQN327722 PGR327722 OWV327722 OMZ327722 ODD327722 NTH327722 NJL327722 MZP327722 MPT327722 MFX327722 LWB327722 LMF327722 LCJ327722 KSN327722 KIR327722 JYV327722 JOZ327722 JFD327722 IVH327722 ILL327722 IBP327722 HRT327722 HHX327722 GYB327722 GOF327722 GEJ327722 FUN327722 FKR327722 FAV327722 EQZ327722 EHD327722 DXH327722 DNL327722 DDP327722 CTT327722 CJX327722 CAB327722 BQF327722 BGJ327722 AWN327722 AMR327722 ACV327722 SZ327722 JD327722 H327722 WVP262186 WLT262186 WBX262186 VSB262186 VIF262186 UYJ262186 UON262186 UER262186 TUV262186 TKZ262186 TBD262186 SRH262186 SHL262186 RXP262186 RNT262186 RDX262186 QUB262186 QKF262186 QAJ262186 PQN262186 PGR262186 OWV262186 OMZ262186 ODD262186 NTH262186 NJL262186 MZP262186 MPT262186 MFX262186 LWB262186 LMF262186 LCJ262186 KSN262186 KIR262186 JYV262186 JOZ262186 JFD262186 IVH262186 ILL262186 IBP262186 HRT262186 HHX262186 GYB262186 GOF262186 GEJ262186 FUN262186 FKR262186 FAV262186 EQZ262186 EHD262186 DXH262186 DNL262186 DDP262186 CTT262186 CJX262186 CAB262186 BQF262186 BGJ262186 AWN262186 AMR262186 ACV262186 SZ262186 JD262186 H262186 WVP196650 WLT196650 WBX196650 VSB196650 VIF196650 UYJ196650 UON196650 UER196650 TUV196650 TKZ196650 TBD196650 SRH196650 SHL196650 RXP196650 RNT196650 RDX196650 QUB196650 QKF196650 QAJ196650 PQN196650 PGR196650 OWV196650 OMZ196650 ODD196650 NTH196650 NJL196650 MZP196650 MPT196650 MFX196650 LWB196650 LMF196650 LCJ196650 KSN196650 KIR196650 JYV196650 JOZ196650 JFD196650 IVH196650 ILL196650 IBP196650 HRT196650 HHX196650 GYB196650 GOF196650 GEJ196650 FUN196650 FKR196650 FAV196650 EQZ196650 EHD196650 DXH196650 DNL196650 DDP196650 CTT196650 CJX196650 CAB196650 BQF196650 BGJ196650 AWN196650 AMR196650 ACV196650 SZ196650 JD196650 H196650 WVP131114 WLT131114 WBX131114 VSB131114 VIF131114 UYJ131114 UON131114 UER131114 TUV131114 TKZ131114 TBD131114 SRH131114 SHL131114 RXP131114 RNT131114 RDX131114 QUB131114 QKF131114 QAJ131114 PQN131114 PGR131114 OWV131114 OMZ131114 ODD131114 NTH131114 NJL131114 MZP131114 MPT131114 MFX131114 LWB131114 LMF131114 LCJ131114 KSN131114 KIR131114 JYV131114 JOZ131114 JFD131114 IVH131114 ILL131114 IBP131114 HRT131114 HHX131114 GYB131114 GOF131114 GEJ131114 FUN131114 FKR131114 FAV131114 EQZ131114 EHD131114 DXH131114 DNL131114 DDP131114 CTT131114 CJX131114 CAB131114 BQF131114 BGJ131114 AWN131114 AMR131114 ACV131114 SZ131114 JD131114 H131114 WVP65578 WLT65578 WBX65578 VSB65578 VIF65578 UYJ65578 UON65578 UER65578 TUV65578 TKZ65578 TBD65578 SRH65578 SHL65578 RXP65578 RNT65578 RDX65578 QUB65578 QKF65578 QAJ65578 PQN65578 PGR65578 OWV65578 OMZ65578 ODD65578 NTH65578 NJL65578 MZP65578 MPT65578 MFX65578 LWB65578 LMF65578 LCJ65578 KSN65578 KIR65578 JYV65578 JOZ65578 JFD65578 IVH65578 ILL65578 IBP65578 HRT65578 HHX65578 GYB65578 GOF65578 GEJ65578 FUN65578 FKR65578 FAV65578 EQZ65578 EHD65578 DXH65578 DNL65578 DDP65578 CTT65578 CJX65578 CAB65578 BQF65578 BGJ65578 AWN65578 AMR65578 ACV65578 SZ65578 JD65578 H65578 WVP37 WLT37 WBX37 VSB37 VIF37 UYJ37 UON37 UER37 TUV37 TKZ37 TBD37 SRH37 SHL37 RXP37 RNT37 RDX37 QUB37 QKF37 QAJ37 PQN37 PGR37 OWV37 OMZ37 ODD37 NTH37 NJL37 MZP37 MPT37 MFX37 LWB37 LMF37 LCJ37 KSN37 KIR37 JYV37 JOZ37 JFD37 IVH37 ILL37 IBP37 HRT37 HHX37 GYB37 GOF37 GEJ37 FUN37 FKR37 FAV37 EQZ37 EHD37 DXH37 DNL37 DDP37 CTT37 CJX37 CAB37 BQF37 BGJ37 AWN37 AMR37 ACV37 SZ37 JD37 H37">
      <formula1>$O$37:$P$37</formula1>
    </dataValidation>
    <dataValidation type="list" allowBlank="1" showInputMessage="1" showErrorMessage="1" sqref="WVP983083:WVP983084 WLT983083:WLT983084 WBX983083:WBX983084 VSB983083:VSB983084 VIF983083:VIF983084 UYJ983083:UYJ983084 UON983083:UON983084 UER983083:UER983084 TUV983083:TUV983084 TKZ983083:TKZ983084 TBD983083:TBD983084 SRH983083:SRH983084 SHL983083:SHL983084 RXP983083:RXP983084 RNT983083:RNT983084 RDX983083:RDX983084 QUB983083:QUB983084 QKF983083:QKF983084 QAJ983083:QAJ983084 PQN983083:PQN983084 PGR983083:PGR983084 OWV983083:OWV983084 OMZ983083:OMZ983084 ODD983083:ODD983084 NTH983083:NTH983084 NJL983083:NJL983084 MZP983083:MZP983084 MPT983083:MPT983084 MFX983083:MFX983084 LWB983083:LWB983084 LMF983083:LMF983084 LCJ983083:LCJ983084 KSN983083:KSN983084 KIR983083:KIR983084 JYV983083:JYV983084 JOZ983083:JOZ983084 JFD983083:JFD983084 IVH983083:IVH983084 ILL983083:ILL983084 IBP983083:IBP983084 HRT983083:HRT983084 HHX983083:HHX983084 GYB983083:GYB983084 GOF983083:GOF983084 GEJ983083:GEJ983084 FUN983083:FUN983084 FKR983083:FKR983084 FAV983083:FAV983084 EQZ983083:EQZ983084 EHD983083:EHD983084 DXH983083:DXH983084 DNL983083:DNL983084 DDP983083:DDP983084 CTT983083:CTT983084 CJX983083:CJX983084 CAB983083:CAB983084 BQF983083:BQF983084 BGJ983083:BGJ983084 AWN983083:AWN983084 AMR983083:AMR983084 ACV983083:ACV983084 SZ983083:SZ983084 JD983083:JD983084 H983083:H983084 WVP917547:WVP917548 WLT917547:WLT917548 WBX917547:WBX917548 VSB917547:VSB917548 VIF917547:VIF917548 UYJ917547:UYJ917548 UON917547:UON917548 UER917547:UER917548 TUV917547:TUV917548 TKZ917547:TKZ917548 TBD917547:TBD917548 SRH917547:SRH917548 SHL917547:SHL917548 RXP917547:RXP917548 RNT917547:RNT917548 RDX917547:RDX917548 QUB917547:QUB917548 QKF917547:QKF917548 QAJ917547:QAJ917548 PQN917547:PQN917548 PGR917547:PGR917548 OWV917547:OWV917548 OMZ917547:OMZ917548 ODD917547:ODD917548 NTH917547:NTH917548 NJL917547:NJL917548 MZP917547:MZP917548 MPT917547:MPT917548 MFX917547:MFX917548 LWB917547:LWB917548 LMF917547:LMF917548 LCJ917547:LCJ917548 KSN917547:KSN917548 KIR917547:KIR917548 JYV917547:JYV917548 JOZ917547:JOZ917548 JFD917547:JFD917548 IVH917547:IVH917548 ILL917547:ILL917548 IBP917547:IBP917548 HRT917547:HRT917548 HHX917547:HHX917548 GYB917547:GYB917548 GOF917547:GOF917548 GEJ917547:GEJ917548 FUN917547:FUN917548 FKR917547:FKR917548 FAV917547:FAV917548 EQZ917547:EQZ917548 EHD917547:EHD917548 DXH917547:DXH917548 DNL917547:DNL917548 DDP917547:DDP917548 CTT917547:CTT917548 CJX917547:CJX917548 CAB917547:CAB917548 BQF917547:BQF917548 BGJ917547:BGJ917548 AWN917547:AWN917548 AMR917547:AMR917548 ACV917547:ACV917548 SZ917547:SZ917548 JD917547:JD917548 H917547:H917548 WVP852011:WVP852012 WLT852011:WLT852012 WBX852011:WBX852012 VSB852011:VSB852012 VIF852011:VIF852012 UYJ852011:UYJ852012 UON852011:UON852012 UER852011:UER852012 TUV852011:TUV852012 TKZ852011:TKZ852012 TBD852011:TBD852012 SRH852011:SRH852012 SHL852011:SHL852012 RXP852011:RXP852012 RNT852011:RNT852012 RDX852011:RDX852012 QUB852011:QUB852012 QKF852011:QKF852012 QAJ852011:QAJ852012 PQN852011:PQN852012 PGR852011:PGR852012 OWV852011:OWV852012 OMZ852011:OMZ852012 ODD852011:ODD852012 NTH852011:NTH852012 NJL852011:NJL852012 MZP852011:MZP852012 MPT852011:MPT852012 MFX852011:MFX852012 LWB852011:LWB852012 LMF852011:LMF852012 LCJ852011:LCJ852012 KSN852011:KSN852012 KIR852011:KIR852012 JYV852011:JYV852012 JOZ852011:JOZ852012 JFD852011:JFD852012 IVH852011:IVH852012 ILL852011:ILL852012 IBP852011:IBP852012 HRT852011:HRT852012 HHX852011:HHX852012 GYB852011:GYB852012 GOF852011:GOF852012 GEJ852011:GEJ852012 FUN852011:FUN852012 FKR852011:FKR852012 FAV852011:FAV852012 EQZ852011:EQZ852012 EHD852011:EHD852012 DXH852011:DXH852012 DNL852011:DNL852012 DDP852011:DDP852012 CTT852011:CTT852012 CJX852011:CJX852012 CAB852011:CAB852012 BQF852011:BQF852012 BGJ852011:BGJ852012 AWN852011:AWN852012 AMR852011:AMR852012 ACV852011:ACV852012 SZ852011:SZ852012 JD852011:JD852012 H852011:H852012 WVP786475:WVP786476 WLT786475:WLT786476 WBX786475:WBX786476 VSB786475:VSB786476 VIF786475:VIF786476 UYJ786475:UYJ786476 UON786475:UON786476 UER786475:UER786476 TUV786475:TUV786476 TKZ786475:TKZ786476 TBD786475:TBD786476 SRH786475:SRH786476 SHL786475:SHL786476 RXP786475:RXP786476 RNT786475:RNT786476 RDX786475:RDX786476 QUB786475:QUB786476 QKF786475:QKF786476 QAJ786475:QAJ786476 PQN786475:PQN786476 PGR786475:PGR786476 OWV786475:OWV786476 OMZ786475:OMZ786476 ODD786475:ODD786476 NTH786475:NTH786476 NJL786475:NJL786476 MZP786475:MZP786476 MPT786475:MPT786476 MFX786475:MFX786476 LWB786475:LWB786476 LMF786475:LMF786476 LCJ786475:LCJ786476 KSN786475:KSN786476 KIR786475:KIR786476 JYV786475:JYV786476 JOZ786475:JOZ786476 JFD786475:JFD786476 IVH786475:IVH786476 ILL786475:ILL786476 IBP786475:IBP786476 HRT786475:HRT786476 HHX786475:HHX786476 GYB786475:GYB786476 GOF786475:GOF786476 GEJ786475:GEJ786476 FUN786475:FUN786476 FKR786475:FKR786476 FAV786475:FAV786476 EQZ786475:EQZ786476 EHD786475:EHD786476 DXH786475:DXH786476 DNL786475:DNL786476 DDP786475:DDP786476 CTT786475:CTT786476 CJX786475:CJX786476 CAB786475:CAB786476 BQF786475:BQF786476 BGJ786475:BGJ786476 AWN786475:AWN786476 AMR786475:AMR786476 ACV786475:ACV786476 SZ786475:SZ786476 JD786475:JD786476 H786475:H786476 WVP720939:WVP720940 WLT720939:WLT720940 WBX720939:WBX720940 VSB720939:VSB720940 VIF720939:VIF720940 UYJ720939:UYJ720940 UON720939:UON720940 UER720939:UER720940 TUV720939:TUV720940 TKZ720939:TKZ720940 TBD720939:TBD720940 SRH720939:SRH720940 SHL720939:SHL720940 RXP720939:RXP720940 RNT720939:RNT720940 RDX720939:RDX720940 QUB720939:QUB720940 QKF720939:QKF720940 QAJ720939:QAJ720940 PQN720939:PQN720940 PGR720939:PGR720940 OWV720939:OWV720940 OMZ720939:OMZ720940 ODD720939:ODD720940 NTH720939:NTH720940 NJL720939:NJL720940 MZP720939:MZP720940 MPT720939:MPT720940 MFX720939:MFX720940 LWB720939:LWB720940 LMF720939:LMF720940 LCJ720939:LCJ720940 KSN720939:KSN720940 KIR720939:KIR720940 JYV720939:JYV720940 JOZ720939:JOZ720940 JFD720939:JFD720940 IVH720939:IVH720940 ILL720939:ILL720940 IBP720939:IBP720940 HRT720939:HRT720940 HHX720939:HHX720940 GYB720939:GYB720940 GOF720939:GOF720940 GEJ720939:GEJ720940 FUN720939:FUN720940 FKR720939:FKR720940 FAV720939:FAV720940 EQZ720939:EQZ720940 EHD720939:EHD720940 DXH720939:DXH720940 DNL720939:DNL720940 DDP720939:DDP720940 CTT720939:CTT720940 CJX720939:CJX720940 CAB720939:CAB720940 BQF720939:BQF720940 BGJ720939:BGJ720940 AWN720939:AWN720940 AMR720939:AMR720940 ACV720939:ACV720940 SZ720939:SZ720940 JD720939:JD720940 H720939:H720940 WVP655403:WVP655404 WLT655403:WLT655404 WBX655403:WBX655404 VSB655403:VSB655404 VIF655403:VIF655404 UYJ655403:UYJ655404 UON655403:UON655404 UER655403:UER655404 TUV655403:TUV655404 TKZ655403:TKZ655404 TBD655403:TBD655404 SRH655403:SRH655404 SHL655403:SHL655404 RXP655403:RXP655404 RNT655403:RNT655404 RDX655403:RDX655404 QUB655403:QUB655404 QKF655403:QKF655404 QAJ655403:QAJ655404 PQN655403:PQN655404 PGR655403:PGR655404 OWV655403:OWV655404 OMZ655403:OMZ655404 ODD655403:ODD655404 NTH655403:NTH655404 NJL655403:NJL655404 MZP655403:MZP655404 MPT655403:MPT655404 MFX655403:MFX655404 LWB655403:LWB655404 LMF655403:LMF655404 LCJ655403:LCJ655404 KSN655403:KSN655404 KIR655403:KIR655404 JYV655403:JYV655404 JOZ655403:JOZ655404 JFD655403:JFD655404 IVH655403:IVH655404 ILL655403:ILL655404 IBP655403:IBP655404 HRT655403:HRT655404 HHX655403:HHX655404 GYB655403:GYB655404 GOF655403:GOF655404 GEJ655403:GEJ655404 FUN655403:FUN655404 FKR655403:FKR655404 FAV655403:FAV655404 EQZ655403:EQZ655404 EHD655403:EHD655404 DXH655403:DXH655404 DNL655403:DNL655404 DDP655403:DDP655404 CTT655403:CTT655404 CJX655403:CJX655404 CAB655403:CAB655404 BQF655403:BQF655404 BGJ655403:BGJ655404 AWN655403:AWN655404 AMR655403:AMR655404 ACV655403:ACV655404 SZ655403:SZ655404 JD655403:JD655404 H655403:H655404 WVP589867:WVP589868 WLT589867:WLT589868 WBX589867:WBX589868 VSB589867:VSB589868 VIF589867:VIF589868 UYJ589867:UYJ589868 UON589867:UON589868 UER589867:UER589868 TUV589867:TUV589868 TKZ589867:TKZ589868 TBD589867:TBD589868 SRH589867:SRH589868 SHL589867:SHL589868 RXP589867:RXP589868 RNT589867:RNT589868 RDX589867:RDX589868 QUB589867:QUB589868 QKF589867:QKF589868 QAJ589867:QAJ589868 PQN589867:PQN589868 PGR589867:PGR589868 OWV589867:OWV589868 OMZ589867:OMZ589868 ODD589867:ODD589868 NTH589867:NTH589868 NJL589867:NJL589868 MZP589867:MZP589868 MPT589867:MPT589868 MFX589867:MFX589868 LWB589867:LWB589868 LMF589867:LMF589868 LCJ589867:LCJ589868 KSN589867:KSN589868 KIR589867:KIR589868 JYV589867:JYV589868 JOZ589867:JOZ589868 JFD589867:JFD589868 IVH589867:IVH589868 ILL589867:ILL589868 IBP589867:IBP589868 HRT589867:HRT589868 HHX589867:HHX589868 GYB589867:GYB589868 GOF589867:GOF589868 GEJ589867:GEJ589868 FUN589867:FUN589868 FKR589867:FKR589868 FAV589867:FAV589868 EQZ589867:EQZ589868 EHD589867:EHD589868 DXH589867:DXH589868 DNL589867:DNL589868 DDP589867:DDP589868 CTT589867:CTT589868 CJX589867:CJX589868 CAB589867:CAB589868 BQF589867:BQF589868 BGJ589867:BGJ589868 AWN589867:AWN589868 AMR589867:AMR589868 ACV589867:ACV589868 SZ589867:SZ589868 JD589867:JD589868 H589867:H589868 WVP524331:WVP524332 WLT524331:WLT524332 WBX524331:WBX524332 VSB524331:VSB524332 VIF524331:VIF524332 UYJ524331:UYJ524332 UON524331:UON524332 UER524331:UER524332 TUV524331:TUV524332 TKZ524331:TKZ524332 TBD524331:TBD524332 SRH524331:SRH524332 SHL524331:SHL524332 RXP524331:RXP524332 RNT524331:RNT524332 RDX524331:RDX524332 QUB524331:QUB524332 QKF524331:QKF524332 QAJ524331:QAJ524332 PQN524331:PQN524332 PGR524331:PGR524332 OWV524331:OWV524332 OMZ524331:OMZ524332 ODD524331:ODD524332 NTH524331:NTH524332 NJL524331:NJL524332 MZP524331:MZP524332 MPT524331:MPT524332 MFX524331:MFX524332 LWB524331:LWB524332 LMF524331:LMF524332 LCJ524331:LCJ524332 KSN524331:KSN524332 KIR524331:KIR524332 JYV524331:JYV524332 JOZ524331:JOZ524332 JFD524331:JFD524332 IVH524331:IVH524332 ILL524331:ILL524332 IBP524331:IBP524332 HRT524331:HRT524332 HHX524331:HHX524332 GYB524331:GYB524332 GOF524331:GOF524332 GEJ524331:GEJ524332 FUN524331:FUN524332 FKR524331:FKR524332 FAV524331:FAV524332 EQZ524331:EQZ524332 EHD524331:EHD524332 DXH524331:DXH524332 DNL524331:DNL524332 DDP524331:DDP524332 CTT524331:CTT524332 CJX524331:CJX524332 CAB524331:CAB524332 BQF524331:BQF524332 BGJ524331:BGJ524332 AWN524331:AWN524332 AMR524331:AMR524332 ACV524331:ACV524332 SZ524331:SZ524332 JD524331:JD524332 H524331:H524332 WVP458795:WVP458796 WLT458795:WLT458796 WBX458795:WBX458796 VSB458795:VSB458796 VIF458795:VIF458796 UYJ458795:UYJ458796 UON458795:UON458796 UER458795:UER458796 TUV458795:TUV458796 TKZ458795:TKZ458796 TBD458795:TBD458796 SRH458795:SRH458796 SHL458795:SHL458796 RXP458795:RXP458796 RNT458795:RNT458796 RDX458795:RDX458796 QUB458795:QUB458796 QKF458795:QKF458796 QAJ458795:QAJ458796 PQN458795:PQN458796 PGR458795:PGR458796 OWV458795:OWV458796 OMZ458795:OMZ458796 ODD458795:ODD458796 NTH458795:NTH458796 NJL458795:NJL458796 MZP458795:MZP458796 MPT458795:MPT458796 MFX458795:MFX458796 LWB458795:LWB458796 LMF458795:LMF458796 LCJ458795:LCJ458796 KSN458795:KSN458796 KIR458795:KIR458796 JYV458795:JYV458796 JOZ458795:JOZ458796 JFD458795:JFD458796 IVH458795:IVH458796 ILL458795:ILL458796 IBP458795:IBP458796 HRT458795:HRT458796 HHX458795:HHX458796 GYB458795:GYB458796 GOF458795:GOF458796 GEJ458795:GEJ458796 FUN458795:FUN458796 FKR458795:FKR458796 FAV458795:FAV458796 EQZ458795:EQZ458796 EHD458795:EHD458796 DXH458795:DXH458796 DNL458795:DNL458796 DDP458795:DDP458796 CTT458795:CTT458796 CJX458795:CJX458796 CAB458795:CAB458796 BQF458795:BQF458796 BGJ458795:BGJ458796 AWN458795:AWN458796 AMR458795:AMR458796 ACV458795:ACV458796 SZ458795:SZ458796 JD458795:JD458796 H458795:H458796 WVP393259:WVP393260 WLT393259:WLT393260 WBX393259:WBX393260 VSB393259:VSB393260 VIF393259:VIF393260 UYJ393259:UYJ393260 UON393259:UON393260 UER393259:UER393260 TUV393259:TUV393260 TKZ393259:TKZ393260 TBD393259:TBD393260 SRH393259:SRH393260 SHL393259:SHL393260 RXP393259:RXP393260 RNT393259:RNT393260 RDX393259:RDX393260 QUB393259:QUB393260 QKF393259:QKF393260 QAJ393259:QAJ393260 PQN393259:PQN393260 PGR393259:PGR393260 OWV393259:OWV393260 OMZ393259:OMZ393260 ODD393259:ODD393260 NTH393259:NTH393260 NJL393259:NJL393260 MZP393259:MZP393260 MPT393259:MPT393260 MFX393259:MFX393260 LWB393259:LWB393260 LMF393259:LMF393260 LCJ393259:LCJ393260 KSN393259:KSN393260 KIR393259:KIR393260 JYV393259:JYV393260 JOZ393259:JOZ393260 JFD393259:JFD393260 IVH393259:IVH393260 ILL393259:ILL393260 IBP393259:IBP393260 HRT393259:HRT393260 HHX393259:HHX393260 GYB393259:GYB393260 GOF393259:GOF393260 GEJ393259:GEJ393260 FUN393259:FUN393260 FKR393259:FKR393260 FAV393259:FAV393260 EQZ393259:EQZ393260 EHD393259:EHD393260 DXH393259:DXH393260 DNL393259:DNL393260 DDP393259:DDP393260 CTT393259:CTT393260 CJX393259:CJX393260 CAB393259:CAB393260 BQF393259:BQF393260 BGJ393259:BGJ393260 AWN393259:AWN393260 AMR393259:AMR393260 ACV393259:ACV393260 SZ393259:SZ393260 JD393259:JD393260 H393259:H393260 WVP327723:WVP327724 WLT327723:WLT327724 WBX327723:WBX327724 VSB327723:VSB327724 VIF327723:VIF327724 UYJ327723:UYJ327724 UON327723:UON327724 UER327723:UER327724 TUV327723:TUV327724 TKZ327723:TKZ327724 TBD327723:TBD327724 SRH327723:SRH327724 SHL327723:SHL327724 RXP327723:RXP327724 RNT327723:RNT327724 RDX327723:RDX327724 QUB327723:QUB327724 QKF327723:QKF327724 QAJ327723:QAJ327724 PQN327723:PQN327724 PGR327723:PGR327724 OWV327723:OWV327724 OMZ327723:OMZ327724 ODD327723:ODD327724 NTH327723:NTH327724 NJL327723:NJL327724 MZP327723:MZP327724 MPT327723:MPT327724 MFX327723:MFX327724 LWB327723:LWB327724 LMF327723:LMF327724 LCJ327723:LCJ327724 KSN327723:KSN327724 KIR327723:KIR327724 JYV327723:JYV327724 JOZ327723:JOZ327724 JFD327723:JFD327724 IVH327723:IVH327724 ILL327723:ILL327724 IBP327723:IBP327724 HRT327723:HRT327724 HHX327723:HHX327724 GYB327723:GYB327724 GOF327723:GOF327724 GEJ327723:GEJ327724 FUN327723:FUN327724 FKR327723:FKR327724 FAV327723:FAV327724 EQZ327723:EQZ327724 EHD327723:EHD327724 DXH327723:DXH327724 DNL327723:DNL327724 DDP327723:DDP327724 CTT327723:CTT327724 CJX327723:CJX327724 CAB327723:CAB327724 BQF327723:BQF327724 BGJ327723:BGJ327724 AWN327723:AWN327724 AMR327723:AMR327724 ACV327723:ACV327724 SZ327723:SZ327724 JD327723:JD327724 H327723:H327724 WVP262187:WVP262188 WLT262187:WLT262188 WBX262187:WBX262188 VSB262187:VSB262188 VIF262187:VIF262188 UYJ262187:UYJ262188 UON262187:UON262188 UER262187:UER262188 TUV262187:TUV262188 TKZ262187:TKZ262188 TBD262187:TBD262188 SRH262187:SRH262188 SHL262187:SHL262188 RXP262187:RXP262188 RNT262187:RNT262188 RDX262187:RDX262188 QUB262187:QUB262188 QKF262187:QKF262188 QAJ262187:QAJ262188 PQN262187:PQN262188 PGR262187:PGR262188 OWV262187:OWV262188 OMZ262187:OMZ262188 ODD262187:ODD262188 NTH262187:NTH262188 NJL262187:NJL262188 MZP262187:MZP262188 MPT262187:MPT262188 MFX262187:MFX262188 LWB262187:LWB262188 LMF262187:LMF262188 LCJ262187:LCJ262188 KSN262187:KSN262188 KIR262187:KIR262188 JYV262187:JYV262188 JOZ262187:JOZ262188 JFD262187:JFD262188 IVH262187:IVH262188 ILL262187:ILL262188 IBP262187:IBP262188 HRT262187:HRT262188 HHX262187:HHX262188 GYB262187:GYB262188 GOF262187:GOF262188 GEJ262187:GEJ262188 FUN262187:FUN262188 FKR262187:FKR262188 FAV262187:FAV262188 EQZ262187:EQZ262188 EHD262187:EHD262188 DXH262187:DXH262188 DNL262187:DNL262188 DDP262187:DDP262188 CTT262187:CTT262188 CJX262187:CJX262188 CAB262187:CAB262188 BQF262187:BQF262188 BGJ262187:BGJ262188 AWN262187:AWN262188 AMR262187:AMR262188 ACV262187:ACV262188 SZ262187:SZ262188 JD262187:JD262188 H262187:H262188 WVP196651:WVP196652 WLT196651:WLT196652 WBX196651:WBX196652 VSB196651:VSB196652 VIF196651:VIF196652 UYJ196651:UYJ196652 UON196651:UON196652 UER196651:UER196652 TUV196651:TUV196652 TKZ196651:TKZ196652 TBD196651:TBD196652 SRH196651:SRH196652 SHL196651:SHL196652 RXP196651:RXP196652 RNT196651:RNT196652 RDX196651:RDX196652 QUB196651:QUB196652 QKF196651:QKF196652 QAJ196651:QAJ196652 PQN196651:PQN196652 PGR196651:PGR196652 OWV196651:OWV196652 OMZ196651:OMZ196652 ODD196651:ODD196652 NTH196651:NTH196652 NJL196651:NJL196652 MZP196651:MZP196652 MPT196651:MPT196652 MFX196651:MFX196652 LWB196651:LWB196652 LMF196651:LMF196652 LCJ196651:LCJ196652 KSN196651:KSN196652 KIR196651:KIR196652 JYV196651:JYV196652 JOZ196651:JOZ196652 JFD196651:JFD196652 IVH196651:IVH196652 ILL196651:ILL196652 IBP196651:IBP196652 HRT196651:HRT196652 HHX196651:HHX196652 GYB196651:GYB196652 GOF196651:GOF196652 GEJ196651:GEJ196652 FUN196651:FUN196652 FKR196651:FKR196652 FAV196651:FAV196652 EQZ196651:EQZ196652 EHD196651:EHD196652 DXH196651:DXH196652 DNL196651:DNL196652 DDP196651:DDP196652 CTT196651:CTT196652 CJX196651:CJX196652 CAB196651:CAB196652 BQF196651:BQF196652 BGJ196651:BGJ196652 AWN196651:AWN196652 AMR196651:AMR196652 ACV196651:ACV196652 SZ196651:SZ196652 JD196651:JD196652 H196651:H196652 WVP131115:WVP131116 WLT131115:WLT131116 WBX131115:WBX131116 VSB131115:VSB131116 VIF131115:VIF131116 UYJ131115:UYJ131116 UON131115:UON131116 UER131115:UER131116 TUV131115:TUV131116 TKZ131115:TKZ131116 TBD131115:TBD131116 SRH131115:SRH131116 SHL131115:SHL131116 RXP131115:RXP131116 RNT131115:RNT131116 RDX131115:RDX131116 QUB131115:QUB131116 QKF131115:QKF131116 QAJ131115:QAJ131116 PQN131115:PQN131116 PGR131115:PGR131116 OWV131115:OWV131116 OMZ131115:OMZ131116 ODD131115:ODD131116 NTH131115:NTH131116 NJL131115:NJL131116 MZP131115:MZP131116 MPT131115:MPT131116 MFX131115:MFX131116 LWB131115:LWB131116 LMF131115:LMF131116 LCJ131115:LCJ131116 KSN131115:KSN131116 KIR131115:KIR131116 JYV131115:JYV131116 JOZ131115:JOZ131116 JFD131115:JFD131116 IVH131115:IVH131116 ILL131115:ILL131116 IBP131115:IBP131116 HRT131115:HRT131116 HHX131115:HHX131116 GYB131115:GYB131116 GOF131115:GOF131116 GEJ131115:GEJ131116 FUN131115:FUN131116 FKR131115:FKR131116 FAV131115:FAV131116 EQZ131115:EQZ131116 EHD131115:EHD131116 DXH131115:DXH131116 DNL131115:DNL131116 DDP131115:DDP131116 CTT131115:CTT131116 CJX131115:CJX131116 CAB131115:CAB131116 BQF131115:BQF131116 BGJ131115:BGJ131116 AWN131115:AWN131116 AMR131115:AMR131116 ACV131115:ACV131116 SZ131115:SZ131116 JD131115:JD131116 H131115:H131116 WVP65579:WVP65580 WLT65579:WLT65580 WBX65579:WBX65580 VSB65579:VSB65580 VIF65579:VIF65580 UYJ65579:UYJ65580 UON65579:UON65580 UER65579:UER65580 TUV65579:TUV65580 TKZ65579:TKZ65580 TBD65579:TBD65580 SRH65579:SRH65580 SHL65579:SHL65580 RXP65579:RXP65580 RNT65579:RNT65580 RDX65579:RDX65580 QUB65579:QUB65580 QKF65579:QKF65580 QAJ65579:QAJ65580 PQN65579:PQN65580 PGR65579:PGR65580 OWV65579:OWV65580 OMZ65579:OMZ65580 ODD65579:ODD65580 NTH65579:NTH65580 NJL65579:NJL65580 MZP65579:MZP65580 MPT65579:MPT65580 MFX65579:MFX65580 LWB65579:LWB65580 LMF65579:LMF65580 LCJ65579:LCJ65580 KSN65579:KSN65580 KIR65579:KIR65580 JYV65579:JYV65580 JOZ65579:JOZ65580 JFD65579:JFD65580 IVH65579:IVH65580 ILL65579:ILL65580 IBP65579:IBP65580 HRT65579:HRT65580 HHX65579:HHX65580 GYB65579:GYB65580 GOF65579:GOF65580 GEJ65579:GEJ65580 FUN65579:FUN65580 FKR65579:FKR65580 FAV65579:FAV65580 EQZ65579:EQZ65580 EHD65579:EHD65580 DXH65579:DXH65580 DNL65579:DNL65580 DDP65579:DDP65580 CTT65579:CTT65580 CJX65579:CJX65580 CAB65579:CAB65580 BQF65579:BQF65580 BGJ65579:BGJ65580 AWN65579:AWN65580 AMR65579:AMR65580 ACV65579:ACV65580 SZ65579:SZ65580 JD65579:JD65580 H65579:H65580 WVP38:WVP39 WLT38:WLT39 WBX38:WBX39 VSB38:VSB39 VIF38:VIF39 UYJ38:UYJ39 UON38:UON39 UER38:UER39 TUV38:TUV39 TKZ38:TKZ39 TBD38:TBD39 SRH38:SRH39 SHL38:SHL39 RXP38:RXP39 RNT38:RNT39 RDX38:RDX39 QUB38:QUB39 QKF38:QKF39 QAJ38:QAJ39 PQN38:PQN39 PGR38:PGR39 OWV38:OWV39 OMZ38:OMZ39 ODD38:ODD39 NTH38:NTH39 NJL38:NJL39 MZP38:MZP39 MPT38:MPT39 MFX38:MFX39 LWB38:LWB39 LMF38:LMF39 LCJ38:LCJ39 KSN38:KSN39 KIR38:KIR39 JYV38:JYV39 JOZ38:JOZ39 JFD38:JFD39 IVH38:IVH39 ILL38:ILL39 IBP38:IBP39 HRT38:HRT39 HHX38:HHX39 GYB38:GYB39 GOF38:GOF39 GEJ38:GEJ39 FUN38:FUN39 FKR38:FKR39 FAV38:FAV39 EQZ38:EQZ39 EHD38:EHD39 DXH38:DXH39 DNL38:DNL39 DDP38:DDP39 CTT38:CTT39 CJX38:CJX39 CAB38:CAB39 BQF38:BQF39 BGJ38:BGJ39 AWN38:AWN39 AMR38:AMR39 ACV38:ACV39 SZ38:SZ39 JD38:JD39 H38 H39">
      <formula1>$O$38:$P$38</formula1>
    </dataValidation>
    <dataValidation type="list" allowBlank="1" showInputMessage="1" showErrorMessage="1" sqref="WVP983085 WLT983085 WBX983085 VSB983085 VIF983085 UYJ983085 UON983085 UER983085 TUV983085 TKZ983085 TBD983085 SRH983085 SHL983085 RXP983085 RNT983085 RDX983085 QUB983085 QKF983085 QAJ983085 PQN983085 PGR983085 OWV983085 OMZ983085 ODD983085 NTH983085 NJL983085 MZP983085 MPT983085 MFX983085 LWB983085 LMF983085 LCJ983085 KSN983085 KIR983085 JYV983085 JOZ983085 JFD983085 IVH983085 ILL983085 IBP983085 HRT983085 HHX983085 GYB983085 GOF983085 GEJ983085 FUN983085 FKR983085 FAV983085 EQZ983085 EHD983085 DXH983085 DNL983085 DDP983085 CTT983085 CJX983085 CAB983085 BQF983085 BGJ983085 AWN983085 AMR983085 ACV983085 SZ983085 JD983085 H983085 WVP917549 WLT917549 WBX917549 VSB917549 VIF917549 UYJ917549 UON917549 UER917549 TUV917549 TKZ917549 TBD917549 SRH917549 SHL917549 RXP917549 RNT917549 RDX917549 QUB917549 QKF917549 QAJ917549 PQN917549 PGR917549 OWV917549 OMZ917549 ODD917549 NTH917549 NJL917549 MZP917549 MPT917549 MFX917549 LWB917549 LMF917549 LCJ917549 KSN917549 KIR917549 JYV917549 JOZ917549 JFD917549 IVH917549 ILL917549 IBP917549 HRT917549 HHX917549 GYB917549 GOF917549 GEJ917549 FUN917549 FKR917549 FAV917549 EQZ917549 EHD917549 DXH917549 DNL917549 DDP917549 CTT917549 CJX917549 CAB917549 BQF917549 BGJ917549 AWN917549 AMR917549 ACV917549 SZ917549 JD917549 H917549 WVP852013 WLT852013 WBX852013 VSB852013 VIF852013 UYJ852013 UON852013 UER852013 TUV852013 TKZ852013 TBD852013 SRH852013 SHL852013 RXP852013 RNT852013 RDX852013 QUB852013 QKF852013 QAJ852013 PQN852013 PGR852013 OWV852013 OMZ852013 ODD852013 NTH852013 NJL852013 MZP852013 MPT852013 MFX852013 LWB852013 LMF852013 LCJ852013 KSN852013 KIR852013 JYV852013 JOZ852013 JFD852013 IVH852013 ILL852013 IBP852013 HRT852013 HHX852013 GYB852013 GOF852013 GEJ852013 FUN852013 FKR852013 FAV852013 EQZ852013 EHD852013 DXH852013 DNL852013 DDP852013 CTT852013 CJX852013 CAB852013 BQF852013 BGJ852013 AWN852013 AMR852013 ACV852013 SZ852013 JD852013 H852013 WVP786477 WLT786477 WBX786477 VSB786477 VIF786477 UYJ786477 UON786477 UER786477 TUV786477 TKZ786477 TBD786477 SRH786477 SHL786477 RXP786477 RNT786477 RDX786477 QUB786477 QKF786477 QAJ786477 PQN786477 PGR786477 OWV786477 OMZ786477 ODD786477 NTH786477 NJL786477 MZP786477 MPT786477 MFX786477 LWB786477 LMF786477 LCJ786477 KSN786477 KIR786477 JYV786477 JOZ786477 JFD786477 IVH786477 ILL786477 IBP786477 HRT786477 HHX786477 GYB786477 GOF786477 GEJ786477 FUN786477 FKR786477 FAV786477 EQZ786477 EHD786477 DXH786477 DNL786477 DDP786477 CTT786477 CJX786477 CAB786477 BQF786477 BGJ786477 AWN786477 AMR786477 ACV786477 SZ786477 JD786477 H786477 WVP720941 WLT720941 WBX720941 VSB720941 VIF720941 UYJ720941 UON720941 UER720941 TUV720941 TKZ720941 TBD720941 SRH720941 SHL720941 RXP720941 RNT720941 RDX720941 QUB720941 QKF720941 QAJ720941 PQN720941 PGR720941 OWV720941 OMZ720941 ODD720941 NTH720941 NJL720941 MZP720941 MPT720941 MFX720941 LWB720941 LMF720941 LCJ720941 KSN720941 KIR720941 JYV720941 JOZ720941 JFD720941 IVH720941 ILL720941 IBP720941 HRT720941 HHX720941 GYB720941 GOF720941 GEJ720941 FUN720941 FKR720941 FAV720941 EQZ720941 EHD720941 DXH720941 DNL720941 DDP720941 CTT720941 CJX720941 CAB720941 BQF720941 BGJ720941 AWN720941 AMR720941 ACV720941 SZ720941 JD720941 H720941 WVP655405 WLT655405 WBX655405 VSB655405 VIF655405 UYJ655405 UON655405 UER655405 TUV655405 TKZ655405 TBD655405 SRH655405 SHL655405 RXP655405 RNT655405 RDX655405 QUB655405 QKF655405 QAJ655405 PQN655405 PGR655405 OWV655405 OMZ655405 ODD655405 NTH655405 NJL655405 MZP655405 MPT655405 MFX655405 LWB655405 LMF655405 LCJ655405 KSN655405 KIR655405 JYV655405 JOZ655405 JFD655405 IVH655405 ILL655405 IBP655405 HRT655405 HHX655405 GYB655405 GOF655405 GEJ655405 FUN655405 FKR655405 FAV655405 EQZ655405 EHD655405 DXH655405 DNL655405 DDP655405 CTT655405 CJX655405 CAB655405 BQF655405 BGJ655405 AWN655405 AMR655405 ACV655405 SZ655405 JD655405 H655405 WVP589869 WLT589869 WBX589869 VSB589869 VIF589869 UYJ589869 UON589869 UER589869 TUV589869 TKZ589869 TBD589869 SRH589869 SHL589869 RXP589869 RNT589869 RDX589869 QUB589869 QKF589869 QAJ589869 PQN589869 PGR589869 OWV589869 OMZ589869 ODD589869 NTH589869 NJL589869 MZP589869 MPT589869 MFX589869 LWB589869 LMF589869 LCJ589869 KSN589869 KIR589869 JYV589869 JOZ589869 JFD589869 IVH589869 ILL589869 IBP589869 HRT589869 HHX589869 GYB589869 GOF589869 GEJ589869 FUN589869 FKR589869 FAV589869 EQZ589869 EHD589869 DXH589869 DNL589869 DDP589869 CTT589869 CJX589869 CAB589869 BQF589869 BGJ589869 AWN589869 AMR589869 ACV589869 SZ589869 JD589869 H589869 WVP524333 WLT524333 WBX524333 VSB524333 VIF524333 UYJ524333 UON524333 UER524333 TUV524333 TKZ524333 TBD524333 SRH524333 SHL524333 RXP524333 RNT524333 RDX524333 QUB524333 QKF524333 QAJ524333 PQN524333 PGR524333 OWV524333 OMZ524333 ODD524333 NTH524333 NJL524333 MZP524333 MPT524333 MFX524333 LWB524333 LMF524333 LCJ524333 KSN524333 KIR524333 JYV524333 JOZ524333 JFD524333 IVH524333 ILL524333 IBP524333 HRT524333 HHX524333 GYB524333 GOF524333 GEJ524333 FUN524333 FKR524333 FAV524333 EQZ524333 EHD524333 DXH524333 DNL524333 DDP524333 CTT524333 CJX524333 CAB524333 BQF524333 BGJ524333 AWN524333 AMR524333 ACV524333 SZ524333 JD524333 H524333 WVP458797 WLT458797 WBX458797 VSB458797 VIF458797 UYJ458797 UON458797 UER458797 TUV458797 TKZ458797 TBD458797 SRH458797 SHL458797 RXP458797 RNT458797 RDX458797 QUB458797 QKF458797 QAJ458797 PQN458797 PGR458797 OWV458797 OMZ458797 ODD458797 NTH458797 NJL458797 MZP458797 MPT458797 MFX458797 LWB458797 LMF458797 LCJ458797 KSN458797 KIR458797 JYV458797 JOZ458797 JFD458797 IVH458797 ILL458797 IBP458797 HRT458797 HHX458797 GYB458797 GOF458797 GEJ458797 FUN458797 FKR458797 FAV458797 EQZ458797 EHD458797 DXH458797 DNL458797 DDP458797 CTT458797 CJX458797 CAB458797 BQF458797 BGJ458797 AWN458797 AMR458797 ACV458797 SZ458797 JD458797 H458797 WVP393261 WLT393261 WBX393261 VSB393261 VIF393261 UYJ393261 UON393261 UER393261 TUV393261 TKZ393261 TBD393261 SRH393261 SHL393261 RXP393261 RNT393261 RDX393261 QUB393261 QKF393261 QAJ393261 PQN393261 PGR393261 OWV393261 OMZ393261 ODD393261 NTH393261 NJL393261 MZP393261 MPT393261 MFX393261 LWB393261 LMF393261 LCJ393261 KSN393261 KIR393261 JYV393261 JOZ393261 JFD393261 IVH393261 ILL393261 IBP393261 HRT393261 HHX393261 GYB393261 GOF393261 GEJ393261 FUN393261 FKR393261 FAV393261 EQZ393261 EHD393261 DXH393261 DNL393261 DDP393261 CTT393261 CJX393261 CAB393261 BQF393261 BGJ393261 AWN393261 AMR393261 ACV393261 SZ393261 JD393261 H393261 WVP327725 WLT327725 WBX327725 VSB327725 VIF327725 UYJ327725 UON327725 UER327725 TUV327725 TKZ327725 TBD327725 SRH327725 SHL327725 RXP327725 RNT327725 RDX327725 QUB327725 QKF327725 QAJ327725 PQN327725 PGR327725 OWV327725 OMZ327725 ODD327725 NTH327725 NJL327725 MZP327725 MPT327725 MFX327725 LWB327725 LMF327725 LCJ327725 KSN327725 KIR327725 JYV327725 JOZ327725 JFD327725 IVH327725 ILL327725 IBP327725 HRT327725 HHX327725 GYB327725 GOF327725 GEJ327725 FUN327725 FKR327725 FAV327725 EQZ327725 EHD327725 DXH327725 DNL327725 DDP327725 CTT327725 CJX327725 CAB327725 BQF327725 BGJ327725 AWN327725 AMR327725 ACV327725 SZ327725 JD327725 H327725 WVP262189 WLT262189 WBX262189 VSB262189 VIF262189 UYJ262189 UON262189 UER262189 TUV262189 TKZ262189 TBD262189 SRH262189 SHL262189 RXP262189 RNT262189 RDX262189 QUB262189 QKF262189 QAJ262189 PQN262189 PGR262189 OWV262189 OMZ262189 ODD262189 NTH262189 NJL262189 MZP262189 MPT262189 MFX262189 LWB262189 LMF262189 LCJ262189 KSN262189 KIR262189 JYV262189 JOZ262189 JFD262189 IVH262189 ILL262189 IBP262189 HRT262189 HHX262189 GYB262189 GOF262189 GEJ262189 FUN262189 FKR262189 FAV262189 EQZ262189 EHD262189 DXH262189 DNL262189 DDP262189 CTT262189 CJX262189 CAB262189 BQF262189 BGJ262189 AWN262189 AMR262189 ACV262189 SZ262189 JD262189 H262189 WVP196653 WLT196653 WBX196653 VSB196653 VIF196653 UYJ196653 UON196653 UER196653 TUV196653 TKZ196653 TBD196653 SRH196653 SHL196653 RXP196653 RNT196653 RDX196653 QUB196653 QKF196653 QAJ196653 PQN196653 PGR196653 OWV196653 OMZ196653 ODD196653 NTH196653 NJL196653 MZP196653 MPT196653 MFX196653 LWB196653 LMF196653 LCJ196653 KSN196653 KIR196653 JYV196653 JOZ196653 JFD196653 IVH196653 ILL196653 IBP196653 HRT196653 HHX196653 GYB196653 GOF196653 GEJ196653 FUN196653 FKR196653 FAV196653 EQZ196653 EHD196653 DXH196653 DNL196653 DDP196653 CTT196653 CJX196653 CAB196653 BQF196653 BGJ196653 AWN196653 AMR196653 ACV196653 SZ196653 JD196653 H196653 WVP131117 WLT131117 WBX131117 VSB131117 VIF131117 UYJ131117 UON131117 UER131117 TUV131117 TKZ131117 TBD131117 SRH131117 SHL131117 RXP131117 RNT131117 RDX131117 QUB131117 QKF131117 QAJ131117 PQN131117 PGR131117 OWV131117 OMZ131117 ODD131117 NTH131117 NJL131117 MZP131117 MPT131117 MFX131117 LWB131117 LMF131117 LCJ131117 KSN131117 KIR131117 JYV131117 JOZ131117 JFD131117 IVH131117 ILL131117 IBP131117 HRT131117 HHX131117 GYB131117 GOF131117 GEJ131117 FUN131117 FKR131117 FAV131117 EQZ131117 EHD131117 DXH131117 DNL131117 DDP131117 CTT131117 CJX131117 CAB131117 BQF131117 BGJ131117 AWN131117 AMR131117 ACV131117 SZ131117 JD131117 H131117 WVP65581 WLT65581 WBX65581 VSB65581 VIF65581 UYJ65581 UON65581 UER65581 TUV65581 TKZ65581 TBD65581 SRH65581 SHL65581 RXP65581 RNT65581 RDX65581 QUB65581 QKF65581 QAJ65581 PQN65581 PGR65581 OWV65581 OMZ65581 ODD65581 NTH65581 NJL65581 MZP65581 MPT65581 MFX65581 LWB65581 LMF65581 LCJ65581 KSN65581 KIR65581 JYV65581 JOZ65581 JFD65581 IVH65581 ILL65581 IBP65581 HRT65581 HHX65581 GYB65581 GOF65581 GEJ65581 FUN65581 FKR65581 FAV65581 EQZ65581 EHD65581 DXH65581 DNL65581 DDP65581 CTT65581 CJX65581 CAB65581 BQF65581 BGJ65581 AWN65581 AMR65581 ACV65581 SZ65581 JD65581 H65581 WVP40 WLT40 WBX40 VSB40 VIF40 UYJ40 UON40 UER40 TUV40 TKZ40 TBD40 SRH40 SHL40 RXP40 RNT40 RDX40 QUB40 QKF40 QAJ40 PQN40 PGR40 OWV40 OMZ40 ODD40 NTH40 NJL40 MZP40 MPT40 MFX40 LWB40 LMF40 LCJ40 KSN40 KIR40 JYV40 JOZ40 JFD40 IVH40 ILL40 IBP40 HRT40 HHX40 GYB40 GOF40 GEJ40 FUN40 FKR40 FAV40 EQZ40 EHD40 DXH40 DNL40 DDP40 CTT40 CJX40 CAB40 BQF40 BGJ40 AWN40 AMR40 ACV40 SZ40 JD40 H40">
      <formula1>$N$40:$Q$40</formula1>
    </dataValidation>
    <dataValidation type="list" allowBlank="1" showInputMessage="1" showErrorMessage="1" sqref="WVP983086 WLT983086 WBX983086 VSB983086 VIF983086 UYJ983086 UON983086 UER983086 TUV983086 TKZ983086 TBD983086 SRH983086 SHL983086 RXP983086 RNT983086 RDX983086 QUB983086 QKF983086 QAJ983086 PQN983086 PGR983086 OWV983086 OMZ983086 ODD983086 NTH983086 NJL983086 MZP983086 MPT983086 MFX983086 LWB983086 LMF983086 LCJ983086 KSN983086 KIR983086 JYV983086 JOZ983086 JFD983086 IVH983086 ILL983086 IBP983086 HRT983086 HHX983086 GYB983086 GOF983086 GEJ983086 FUN983086 FKR983086 FAV983086 EQZ983086 EHD983086 DXH983086 DNL983086 DDP983086 CTT983086 CJX983086 CAB983086 BQF983086 BGJ983086 AWN983086 AMR983086 ACV983086 SZ983086 JD983086 H983086 WVP917550 WLT917550 WBX917550 VSB917550 VIF917550 UYJ917550 UON917550 UER917550 TUV917550 TKZ917550 TBD917550 SRH917550 SHL917550 RXP917550 RNT917550 RDX917550 QUB917550 QKF917550 QAJ917550 PQN917550 PGR917550 OWV917550 OMZ917550 ODD917550 NTH917550 NJL917550 MZP917550 MPT917550 MFX917550 LWB917550 LMF917550 LCJ917550 KSN917550 KIR917550 JYV917550 JOZ917550 JFD917550 IVH917550 ILL917550 IBP917550 HRT917550 HHX917550 GYB917550 GOF917550 GEJ917550 FUN917550 FKR917550 FAV917550 EQZ917550 EHD917550 DXH917550 DNL917550 DDP917550 CTT917550 CJX917550 CAB917550 BQF917550 BGJ917550 AWN917550 AMR917550 ACV917550 SZ917550 JD917550 H917550 WVP852014 WLT852014 WBX852014 VSB852014 VIF852014 UYJ852014 UON852014 UER852014 TUV852014 TKZ852014 TBD852014 SRH852014 SHL852014 RXP852014 RNT852014 RDX852014 QUB852014 QKF852014 QAJ852014 PQN852014 PGR852014 OWV852014 OMZ852014 ODD852014 NTH852014 NJL852014 MZP852014 MPT852014 MFX852014 LWB852014 LMF852014 LCJ852014 KSN852014 KIR852014 JYV852014 JOZ852014 JFD852014 IVH852014 ILL852014 IBP852014 HRT852014 HHX852014 GYB852014 GOF852014 GEJ852014 FUN852014 FKR852014 FAV852014 EQZ852014 EHD852014 DXH852014 DNL852014 DDP852014 CTT852014 CJX852014 CAB852014 BQF852014 BGJ852014 AWN852014 AMR852014 ACV852014 SZ852014 JD852014 H852014 WVP786478 WLT786478 WBX786478 VSB786478 VIF786478 UYJ786478 UON786478 UER786478 TUV786478 TKZ786478 TBD786478 SRH786478 SHL786478 RXP786478 RNT786478 RDX786478 QUB786478 QKF786478 QAJ786478 PQN786478 PGR786478 OWV786478 OMZ786478 ODD786478 NTH786478 NJL786478 MZP786478 MPT786478 MFX786478 LWB786478 LMF786478 LCJ786478 KSN786478 KIR786478 JYV786478 JOZ786478 JFD786478 IVH786478 ILL786478 IBP786478 HRT786478 HHX786478 GYB786478 GOF786478 GEJ786478 FUN786478 FKR786478 FAV786478 EQZ786478 EHD786478 DXH786478 DNL786478 DDP786478 CTT786478 CJX786478 CAB786478 BQF786478 BGJ786478 AWN786478 AMR786478 ACV786478 SZ786478 JD786478 H786478 WVP720942 WLT720942 WBX720942 VSB720942 VIF720942 UYJ720942 UON720942 UER720942 TUV720942 TKZ720942 TBD720942 SRH720942 SHL720942 RXP720942 RNT720942 RDX720942 QUB720942 QKF720942 QAJ720942 PQN720942 PGR720942 OWV720942 OMZ720942 ODD720942 NTH720942 NJL720942 MZP720942 MPT720942 MFX720942 LWB720942 LMF720942 LCJ720942 KSN720942 KIR720942 JYV720942 JOZ720942 JFD720942 IVH720942 ILL720942 IBP720942 HRT720942 HHX720942 GYB720942 GOF720942 GEJ720942 FUN720942 FKR720942 FAV720942 EQZ720942 EHD720942 DXH720942 DNL720942 DDP720942 CTT720942 CJX720942 CAB720942 BQF720942 BGJ720942 AWN720942 AMR720942 ACV720942 SZ720942 JD720942 H720942 WVP655406 WLT655406 WBX655406 VSB655406 VIF655406 UYJ655406 UON655406 UER655406 TUV655406 TKZ655406 TBD655406 SRH655406 SHL655406 RXP655406 RNT655406 RDX655406 QUB655406 QKF655406 QAJ655406 PQN655406 PGR655406 OWV655406 OMZ655406 ODD655406 NTH655406 NJL655406 MZP655406 MPT655406 MFX655406 LWB655406 LMF655406 LCJ655406 KSN655406 KIR655406 JYV655406 JOZ655406 JFD655406 IVH655406 ILL655406 IBP655406 HRT655406 HHX655406 GYB655406 GOF655406 GEJ655406 FUN655406 FKR655406 FAV655406 EQZ655406 EHD655406 DXH655406 DNL655406 DDP655406 CTT655406 CJX655406 CAB655406 BQF655406 BGJ655406 AWN655406 AMR655406 ACV655406 SZ655406 JD655406 H655406 WVP589870 WLT589870 WBX589870 VSB589870 VIF589870 UYJ589870 UON589870 UER589870 TUV589870 TKZ589870 TBD589870 SRH589870 SHL589870 RXP589870 RNT589870 RDX589870 QUB589870 QKF589870 QAJ589870 PQN589870 PGR589870 OWV589870 OMZ589870 ODD589870 NTH589870 NJL589870 MZP589870 MPT589870 MFX589870 LWB589870 LMF589870 LCJ589870 KSN589870 KIR589870 JYV589870 JOZ589870 JFD589870 IVH589870 ILL589870 IBP589870 HRT589870 HHX589870 GYB589870 GOF589870 GEJ589870 FUN589870 FKR589870 FAV589870 EQZ589870 EHD589870 DXH589870 DNL589870 DDP589870 CTT589870 CJX589870 CAB589870 BQF589870 BGJ589870 AWN589870 AMR589870 ACV589870 SZ589870 JD589870 H589870 WVP524334 WLT524334 WBX524334 VSB524334 VIF524334 UYJ524334 UON524334 UER524334 TUV524334 TKZ524334 TBD524334 SRH524334 SHL524334 RXP524334 RNT524334 RDX524334 QUB524334 QKF524334 QAJ524334 PQN524334 PGR524334 OWV524334 OMZ524334 ODD524334 NTH524334 NJL524334 MZP524334 MPT524334 MFX524334 LWB524334 LMF524334 LCJ524334 KSN524334 KIR524334 JYV524334 JOZ524334 JFD524334 IVH524334 ILL524334 IBP524334 HRT524334 HHX524334 GYB524334 GOF524334 GEJ524334 FUN524334 FKR524334 FAV524334 EQZ524334 EHD524334 DXH524334 DNL524334 DDP524334 CTT524334 CJX524334 CAB524334 BQF524334 BGJ524334 AWN524334 AMR524334 ACV524334 SZ524334 JD524334 H524334 WVP458798 WLT458798 WBX458798 VSB458798 VIF458798 UYJ458798 UON458798 UER458798 TUV458798 TKZ458798 TBD458798 SRH458798 SHL458798 RXP458798 RNT458798 RDX458798 QUB458798 QKF458798 QAJ458798 PQN458798 PGR458798 OWV458798 OMZ458798 ODD458798 NTH458798 NJL458798 MZP458798 MPT458798 MFX458798 LWB458798 LMF458798 LCJ458798 KSN458798 KIR458798 JYV458798 JOZ458798 JFD458798 IVH458798 ILL458798 IBP458798 HRT458798 HHX458798 GYB458798 GOF458798 GEJ458798 FUN458798 FKR458798 FAV458798 EQZ458798 EHD458798 DXH458798 DNL458798 DDP458798 CTT458798 CJX458798 CAB458798 BQF458798 BGJ458798 AWN458798 AMR458798 ACV458798 SZ458798 JD458798 H458798 WVP393262 WLT393262 WBX393262 VSB393262 VIF393262 UYJ393262 UON393262 UER393262 TUV393262 TKZ393262 TBD393262 SRH393262 SHL393262 RXP393262 RNT393262 RDX393262 QUB393262 QKF393262 QAJ393262 PQN393262 PGR393262 OWV393262 OMZ393262 ODD393262 NTH393262 NJL393262 MZP393262 MPT393262 MFX393262 LWB393262 LMF393262 LCJ393262 KSN393262 KIR393262 JYV393262 JOZ393262 JFD393262 IVH393262 ILL393262 IBP393262 HRT393262 HHX393262 GYB393262 GOF393262 GEJ393262 FUN393262 FKR393262 FAV393262 EQZ393262 EHD393262 DXH393262 DNL393262 DDP393262 CTT393262 CJX393262 CAB393262 BQF393262 BGJ393262 AWN393262 AMR393262 ACV393262 SZ393262 JD393262 H393262 WVP327726 WLT327726 WBX327726 VSB327726 VIF327726 UYJ327726 UON327726 UER327726 TUV327726 TKZ327726 TBD327726 SRH327726 SHL327726 RXP327726 RNT327726 RDX327726 QUB327726 QKF327726 QAJ327726 PQN327726 PGR327726 OWV327726 OMZ327726 ODD327726 NTH327726 NJL327726 MZP327726 MPT327726 MFX327726 LWB327726 LMF327726 LCJ327726 KSN327726 KIR327726 JYV327726 JOZ327726 JFD327726 IVH327726 ILL327726 IBP327726 HRT327726 HHX327726 GYB327726 GOF327726 GEJ327726 FUN327726 FKR327726 FAV327726 EQZ327726 EHD327726 DXH327726 DNL327726 DDP327726 CTT327726 CJX327726 CAB327726 BQF327726 BGJ327726 AWN327726 AMR327726 ACV327726 SZ327726 JD327726 H327726 WVP262190 WLT262190 WBX262190 VSB262190 VIF262190 UYJ262190 UON262190 UER262190 TUV262190 TKZ262190 TBD262190 SRH262190 SHL262190 RXP262190 RNT262190 RDX262190 QUB262190 QKF262190 QAJ262190 PQN262190 PGR262190 OWV262190 OMZ262190 ODD262190 NTH262190 NJL262190 MZP262190 MPT262190 MFX262190 LWB262190 LMF262190 LCJ262190 KSN262190 KIR262190 JYV262190 JOZ262190 JFD262190 IVH262190 ILL262190 IBP262190 HRT262190 HHX262190 GYB262190 GOF262190 GEJ262190 FUN262190 FKR262190 FAV262190 EQZ262190 EHD262190 DXH262190 DNL262190 DDP262190 CTT262190 CJX262190 CAB262190 BQF262190 BGJ262190 AWN262190 AMR262190 ACV262190 SZ262190 JD262190 H262190 WVP196654 WLT196654 WBX196654 VSB196654 VIF196654 UYJ196654 UON196654 UER196654 TUV196654 TKZ196654 TBD196654 SRH196654 SHL196654 RXP196654 RNT196654 RDX196654 QUB196654 QKF196654 QAJ196654 PQN196654 PGR196654 OWV196654 OMZ196654 ODD196654 NTH196654 NJL196654 MZP196654 MPT196654 MFX196654 LWB196654 LMF196654 LCJ196654 KSN196654 KIR196654 JYV196654 JOZ196654 JFD196654 IVH196654 ILL196654 IBP196654 HRT196654 HHX196654 GYB196654 GOF196654 GEJ196654 FUN196654 FKR196654 FAV196654 EQZ196654 EHD196654 DXH196654 DNL196654 DDP196654 CTT196654 CJX196654 CAB196654 BQF196654 BGJ196654 AWN196654 AMR196654 ACV196654 SZ196654 JD196654 H196654 WVP131118 WLT131118 WBX131118 VSB131118 VIF131118 UYJ131118 UON131118 UER131118 TUV131118 TKZ131118 TBD131118 SRH131118 SHL131118 RXP131118 RNT131118 RDX131118 QUB131118 QKF131118 QAJ131118 PQN131118 PGR131118 OWV131118 OMZ131118 ODD131118 NTH131118 NJL131118 MZP131118 MPT131118 MFX131118 LWB131118 LMF131118 LCJ131118 KSN131118 KIR131118 JYV131118 JOZ131118 JFD131118 IVH131118 ILL131118 IBP131118 HRT131118 HHX131118 GYB131118 GOF131118 GEJ131118 FUN131118 FKR131118 FAV131118 EQZ131118 EHD131118 DXH131118 DNL131118 DDP131118 CTT131118 CJX131118 CAB131118 BQF131118 BGJ131118 AWN131118 AMR131118 ACV131118 SZ131118 JD131118 H131118 WVP65582 WLT65582 WBX65582 VSB65582 VIF65582 UYJ65582 UON65582 UER65582 TUV65582 TKZ65582 TBD65582 SRH65582 SHL65582 RXP65582 RNT65582 RDX65582 QUB65582 QKF65582 QAJ65582 PQN65582 PGR65582 OWV65582 OMZ65582 ODD65582 NTH65582 NJL65582 MZP65582 MPT65582 MFX65582 LWB65582 LMF65582 LCJ65582 KSN65582 KIR65582 JYV65582 JOZ65582 JFD65582 IVH65582 ILL65582 IBP65582 HRT65582 HHX65582 GYB65582 GOF65582 GEJ65582 FUN65582 FKR65582 FAV65582 EQZ65582 EHD65582 DXH65582 DNL65582 DDP65582 CTT65582 CJX65582 CAB65582 BQF65582 BGJ65582 AWN65582 AMR65582 ACV65582 SZ65582 JD65582 H65582 WVP41 WLT41 WBX41 VSB41 VIF41 UYJ41 UON41 UER41 TUV41 TKZ41 TBD41 SRH41 SHL41 RXP41 RNT41 RDX41 QUB41 QKF41 QAJ41 PQN41 PGR41 OWV41 OMZ41 ODD41 NTH41 NJL41 MZP41 MPT41 MFX41 LWB41 LMF41 LCJ41 KSN41 KIR41 JYV41 JOZ41 JFD41 IVH41 ILL41 IBP41 HRT41 HHX41 GYB41 GOF41 GEJ41 FUN41 FKR41 FAV41 EQZ41 EHD41 DXH41 DNL41 DDP41 CTT41 CJX41 CAB41 BQF41 BGJ41 AWN41 AMR41 ACV41 SZ41 JD41 H41">
      <formula1>$O$41:$P$41</formula1>
    </dataValidation>
    <dataValidation type="list" allowBlank="1" showInputMessage="1" showErrorMessage="1" sqref="WVP983093 WLT983093 WBX983093 VSB983093 VIF983093 UYJ983093 UON983093 UER983093 TUV983093 TKZ983093 TBD983093 SRH983093 SHL983093 RXP983093 RNT983093 RDX983093 QUB983093 QKF983093 QAJ983093 PQN983093 PGR983093 OWV983093 OMZ983093 ODD983093 NTH983093 NJL983093 MZP983093 MPT983093 MFX983093 LWB983093 LMF983093 LCJ983093 KSN983093 KIR983093 JYV983093 JOZ983093 JFD983093 IVH983093 ILL983093 IBP983093 HRT983093 HHX983093 GYB983093 GOF983093 GEJ983093 FUN983093 FKR983093 FAV983093 EQZ983093 EHD983093 DXH983093 DNL983093 DDP983093 CTT983093 CJX983093 CAB983093 BQF983093 BGJ983093 AWN983093 AMR983093 ACV983093 SZ983093 JD983093 H983093 WVP917557 WLT917557 WBX917557 VSB917557 VIF917557 UYJ917557 UON917557 UER917557 TUV917557 TKZ917557 TBD917557 SRH917557 SHL917557 RXP917557 RNT917557 RDX917557 QUB917557 QKF917557 QAJ917557 PQN917557 PGR917557 OWV917557 OMZ917557 ODD917557 NTH917557 NJL917557 MZP917557 MPT917557 MFX917557 LWB917557 LMF917557 LCJ917557 KSN917557 KIR917557 JYV917557 JOZ917557 JFD917557 IVH917557 ILL917557 IBP917557 HRT917557 HHX917557 GYB917557 GOF917557 GEJ917557 FUN917557 FKR917557 FAV917557 EQZ917557 EHD917557 DXH917557 DNL917557 DDP917557 CTT917557 CJX917557 CAB917557 BQF917557 BGJ917557 AWN917557 AMR917557 ACV917557 SZ917557 JD917557 H917557 WVP852021 WLT852021 WBX852021 VSB852021 VIF852021 UYJ852021 UON852021 UER852021 TUV852021 TKZ852021 TBD852021 SRH852021 SHL852021 RXP852021 RNT852021 RDX852021 QUB852021 QKF852021 QAJ852021 PQN852021 PGR852021 OWV852021 OMZ852021 ODD852021 NTH852021 NJL852021 MZP852021 MPT852021 MFX852021 LWB852021 LMF852021 LCJ852021 KSN852021 KIR852021 JYV852021 JOZ852021 JFD852021 IVH852021 ILL852021 IBP852021 HRT852021 HHX852021 GYB852021 GOF852021 GEJ852021 FUN852021 FKR852021 FAV852021 EQZ852021 EHD852021 DXH852021 DNL852021 DDP852021 CTT852021 CJX852021 CAB852021 BQF852021 BGJ852021 AWN852021 AMR852021 ACV852021 SZ852021 JD852021 H852021 WVP786485 WLT786485 WBX786485 VSB786485 VIF786485 UYJ786485 UON786485 UER786485 TUV786485 TKZ786485 TBD786485 SRH786485 SHL786485 RXP786485 RNT786485 RDX786485 QUB786485 QKF786485 QAJ786485 PQN786485 PGR786485 OWV786485 OMZ786485 ODD786485 NTH786485 NJL786485 MZP786485 MPT786485 MFX786485 LWB786485 LMF786485 LCJ786485 KSN786485 KIR786485 JYV786485 JOZ786485 JFD786485 IVH786485 ILL786485 IBP786485 HRT786485 HHX786485 GYB786485 GOF786485 GEJ786485 FUN786485 FKR786485 FAV786485 EQZ786485 EHD786485 DXH786485 DNL786485 DDP786485 CTT786485 CJX786485 CAB786485 BQF786485 BGJ786485 AWN786485 AMR786485 ACV786485 SZ786485 JD786485 H786485 WVP720949 WLT720949 WBX720949 VSB720949 VIF720949 UYJ720949 UON720949 UER720949 TUV720949 TKZ720949 TBD720949 SRH720949 SHL720949 RXP720949 RNT720949 RDX720949 QUB720949 QKF720949 QAJ720949 PQN720949 PGR720949 OWV720949 OMZ720949 ODD720949 NTH720949 NJL720949 MZP720949 MPT720949 MFX720949 LWB720949 LMF720949 LCJ720949 KSN720949 KIR720949 JYV720949 JOZ720949 JFD720949 IVH720949 ILL720949 IBP720949 HRT720949 HHX720949 GYB720949 GOF720949 GEJ720949 FUN720949 FKR720949 FAV720949 EQZ720949 EHD720949 DXH720949 DNL720949 DDP720949 CTT720949 CJX720949 CAB720949 BQF720949 BGJ720949 AWN720949 AMR720949 ACV720949 SZ720949 JD720949 H720949 WVP655413 WLT655413 WBX655413 VSB655413 VIF655413 UYJ655413 UON655413 UER655413 TUV655413 TKZ655413 TBD655413 SRH655413 SHL655413 RXP655413 RNT655413 RDX655413 QUB655413 QKF655413 QAJ655413 PQN655413 PGR655413 OWV655413 OMZ655413 ODD655413 NTH655413 NJL655413 MZP655413 MPT655413 MFX655413 LWB655413 LMF655413 LCJ655413 KSN655413 KIR655413 JYV655413 JOZ655413 JFD655413 IVH655413 ILL655413 IBP655413 HRT655413 HHX655413 GYB655413 GOF655413 GEJ655413 FUN655413 FKR655413 FAV655413 EQZ655413 EHD655413 DXH655413 DNL655413 DDP655413 CTT655413 CJX655413 CAB655413 BQF655413 BGJ655413 AWN655413 AMR655413 ACV655413 SZ655413 JD655413 H655413 WVP589877 WLT589877 WBX589877 VSB589877 VIF589877 UYJ589877 UON589877 UER589877 TUV589877 TKZ589877 TBD589877 SRH589877 SHL589877 RXP589877 RNT589877 RDX589877 QUB589877 QKF589877 QAJ589877 PQN589877 PGR589877 OWV589877 OMZ589877 ODD589877 NTH589877 NJL589877 MZP589877 MPT589877 MFX589877 LWB589877 LMF589877 LCJ589877 KSN589877 KIR589877 JYV589877 JOZ589877 JFD589877 IVH589877 ILL589877 IBP589877 HRT589877 HHX589877 GYB589877 GOF589877 GEJ589877 FUN589877 FKR589877 FAV589877 EQZ589877 EHD589877 DXH589877 DNL589877 DDP589877 CTT589877 CJX589877 CAB589877 BQF589877 BGJ589877 AWN589877 AMR589877 ACV589877 SZ589877 JD589877 H589877 WVP524341 WLT524341 WBX524341 VSB524341 VIF524341 UYJ524341 UON524341 UER524341 TUV524341 TKZ524341 TBD524341 SRH524341 SHL524341 RXP524341 RNT524341 RDX524341 QUB524341 QKF524341 QAJ524341 PQN524341 PGR524341 OWV524341 OMZ524341 ODD524341 NTH524341 NJL524341 MZP524341 MPT524341 MFX524341 LWB524341 LMF524341 LCJ524341 KSN524341 KIR524341 JYV524341 JOZ524341 JFD524341 IVH524341 ILL524341 IBP524341 HRT524341 HHX524341 GYB524341 GOF524341 GEJ524341 FUN524341 FKR524341 FAV524341 EQZ524341 EHD524341 DXH524341 DNL524341 DDP524341 CTT524341 CJX524341 CAB524341 BQF524341 BGJ524341 AWN524341 AMR524341 ACV524341 SZ524341 JD524341 H524341 WVP458805 WLT458805 WBX458805 VSB458805 VIF458805 UYJ458805 UON458805 UER458805 TUV458805 TKZ458805 TBD458805 SRH458805 SHL458805 RXP458805 RNT458805 RDX458805 QUB458805 QKF458805 QAJ458805 PQN458805 PGR458805 OWV458805 OMZ458805 ODD458805 NTH458805 NJL458805 MZP458805 MPT458805 MFX458805 LWB458805 LMF458805 LCJ458805 KSN458805 KIR458805 JYV458805 JOZ458805 JFD458805 IVH458805 ILL458805 IBP458805 HRT458805 HHX458805 GYB458805 GOF458805 GEJ458805 FUN458805 FKR458805 FAV458805 EQZ458805 EHD458805 DXH458805 DNL458805 DDP458805 CTT458805 CJX458805 CAB458805 BQF458805 BGJ458805 AWN458805 AMR458805 ACV458805 SZ458805 JD458805 H458805 WVP393269 WLT393269 WBX393269 VSB393269 VIF393269 UYJ393269 UON393269 UER393269 TUV393269 TKZ393269 TBD393269 SRH393269 SHL393269 RXP393269 RNT393269 RDX393269 QUB393269 QKF393269 QAJ393269 PQN393269 PGR393269 OWV393269 OMZ393269 ODD393269 NTH393269 NJL393269 MZP393269 MPT393269 MFX393269 LWB393269 LMF393269 LCJ393269 KSN393269 KIR393269 JYV393269 JOZ393269 JFD393269 IVH393269 ILL393269 IBP393269 HRT393269 HHX393269 GYB393269 GOF393269 GEJ393269 FUN393269 FKR393269 FAV393269 EQZ393269 EHD393269 DXH393269 DNL393269 DDP393269 CTT393269 CJX393269 CAB393269 BQF393269 BGJ393269 AWN393269 AMR393269 ACV393269 SZ393269 JD393269 H393269 WVP327733 WLT327733 WBX327733 VSB327733 VIF327733 UYJ327733 UON327733 UER327733 TUV327733 TKZ327733 TBD327733 SRH327733 SHL327733 RXP327733 RNT327733 RDX327733 QUB327733 QKF327733 QAJ327733 PQN327733 PGR327733 OWV327733 OMZ327733 ODD327733 NTH327733 NJL327733 MZP327733 MPT327733 MFX327733 LWB327733 LMF327733 LCJ327733 KSN327733 KIR327733 JYV327733 JOZ327733 JFD327733 IVH327733 ILL327733 IBP327733 HRT327733 HHX327733 GYB327733 GOF327733 GEJ327733 FUN327733 FKR327733 FAV327733 EQZ327733 EHD327733 DXH327733 DNL327733 DDP327733 CTT327733 CJX327733 CAB327733 BQF327733 BGJ327733 AWN327733 AMR327733 ACV327733 SZ327733 JD327733 H327733 WVP262197 WLT262197 WBX262197 VSB262197 VIF262197 UYJ262197 UON262197 UER262197 TUV262197 TKZ262197 TBD262197 SRH262197 SHL262197 RXP262197 RNT262197 RDX262197 QUB262197 QKF262197 QAJ262197 PQN262197 PGR262197 OWV262197 OMZ262197 ODD262197 NTH262197 NJL262197 MZP262197 MPT262197 MFX262197 LWB262197 LMF262197 LCJ262197 KSN262197 KIR262197 JYV262197 JOZ262197 JFD262197 IVH262197 ILL262197 IBP262197 HRT262197 HHX262197 GYB262197 GOF262197 GEJ262197 FUN262197 FKR262197 FAV262197 EQZ262197 EHD262197 DXH262197 DNL262197 DDP262197 CTT262197 CJX262197 CAB262197 BQF262197 BGJ262197 AWN262197 AMR262197 ACV262197 SZ262197 JD262197 H262197 WVP196661 WLT196661 WBX196661 VSB196661 VIF196661 UYJ196661 UON196661 UER196661 TUV196661 TKZ196661 TBD196661 SRH196661 SHL196661 RXP196661 RNT196661 RDX196661 QUB196661 QKF196661 QAJ196661 PQN196661 PGR196661 OWV196661 OMZ196661 ODD196661 NTH196661 NJL196661 MZP196661 MPT196661 MFX196661 LWB196661 LMF196661 LCJ196661 KSN196661 KIR196661 JYV196661 JOZ196661 JFD196661 IVH196661 ILL196661 IBP196661 HRT196661 HHX196661 GYB196661 GOF196661 GEJ196661 FUN196661 FKR196661 FAV196661 EQZ196661 EHD196661 DXH196661 DNL196661 DDP196661 CTT196661 CJX196661 CAB196661 BQF196661 BGJ196661 AWN196661 AMR196661 ACV196661 SZ196661 JD196661 H196661 WVP131125 WLT131125 WBX131125 VSB131125 VIF131125 UYJ131125 UON131125 UER131125 TUV131125 TKZ131125 TBD131125 SRH131125 SHL131125 RXP131125 RNT131125 RDX131125 QUB131125 QKF131125 QAJ131125 PQN131125 PGR131125 OWV131125 OMZ131125 ODD131125 NTH131125 NJL131125 MZP131125 MPT131125 MFX131125 LWB131125 LMF131125 LCJ131125 KSN131125 KIR131125 JYV131125 JOZ131125 JFD131125 IVH131125 ILL131125 IBP131125 HRT131125 HHX131125 GYB131125 GOF131125 GEJ131125 FUN131125 FKR131125 FAV131125 EQZ131125 EHD131125 DXH131125 DNL131125 DDP131125 CTT131125 CJX131125 CAB131125 BQF131125 BGJ131125 AWN131125 AMR131125 ACV131125 SZ131125 JD131125 H131125 WVP65589 WLT65589 WBX65589 VSB65589 VIF65589 UYJ65589 UON65589 UER65589 TUV65589 TKZ65589 TBD65589 SRH65589 SHL65589 RXP65589 RNT65589 RDX65589 QUB65589 QKF65589 QAJ65589 PQN65589 PGR65589 OWV65589 OMZ65589 ODD65589 NTH65589 NJL65589 MZP65589 MPT65589 MFX65589 LWB65589 LMF65589 LCJ65589 KSN65589 KIR65589 JYV65589 JOZ65589 JFD65589 IVH65589 ILL65589 IBP65589 HRT65589 HHX65589 GYB65589 GOF65589 GEJ65589 FUN65589 FKR65589 FAV65589 EQZ65589 EHD65589 DXH65589 DNL65589 DDP65589 CTT65589 CJX65589 CAB65589 BQF65589 BGJ65589 AWN65589 AMR65589 ACV65589 SZ65589 JD65589 H65589 WVP50 WLT50 WBX50 VSB50 VIF50 UYJ50 UON50 UER50 TUV50 TKZ50 TBD50 SRH50 SHL50 RXP50 RNT50 RDX50 QUB50 QKF50 QAJ50 PQN50 PGR50 OWV50 OMZ50 ODD50 NTH50 NJL50 MZP50 MPT50 MFX50 LWB50 LMF50 LCJ50 KSN50 KIR50 JYV50 JOZ50 JFD50 IVH50 ILL50 IBP50 HRT50 HHX50 GYB50 GOF50 GEJ50 FUN50 FKR50 FAV50 EQZ50 EHD50 DXH50 DNL50 DDP50 CTT50 CJX50 CAB50 BQF50 BGJ50 AWN50 AMR50 ACV50 SZ50 JD50 H50">
      <formula1>$N$50:$Q$50</formula1>
    </dataValidation>
    <dataValidation type="list" allowBlank="1" showInputMessage="1" showErrorMessage="1" sqref="J43:J44 JF43:JF44 TB43:TB44 ACX43:ACX44 AMT43:AMT44 AWP43:AWP44 BGL43:BGL44 BQH43:BQH44 CAD43:CAD44 CJZ43:CJZ44 CTV43:CTV44 DDR43:DDR44 DNN43:DNN44 DXJ43:DXJ44 EHF43:EHF44 ERB43:ERB44 FAX43:FAX44 FKT43:FKT44 FUP43:FUP44 GEL43:GEL44 GOH43:GOH44 GYD43:GYD44 HHZ43:HHZ44 HRV43:HRV44 IBR43:IBR44 ILN43:ILN44 IVJ43:IVJ44 JFF43:JFF44 JPB43:JPB44 JYX43:JYX44 KIT43:KIT44 KSP43:KSP44 LCL43:LCL44 LMH43:LMH44 LWD43:LWD44 MFZ43:MFZ44 MPV43:MPV44 MZR43:MZR44 NJN43:NJN44 NTJ43:NTJ44 ODF43:ODF44 ONB43:ONB44 OWX43:OWX44 PGT43:PGT44 PQP43:PQP44 QAL43:QAL44 QKH43:QKH44 QUD43:QUD44 RDZ43:RDZ44 RNV43:RNV44 RXR43:RXR44 SHN43:SHN44 SRJ43:SRJ44 TBF43:TBF44 TLB43:TLB44 TUX43:TUX44 UET43:UET44 UOP43:UOP44 UYL43:UYL44 VIH43:VIH44 VSD43:VSD44 WBZ43:WBZ44 WLV43:WLV44 WVR43:WVR44 J65584:J65585 JF65584:JF65585 TB65584:TB65585 ACX65584:ACX65585 AMT65584:AMT65585 AWP65584:AWP65585 BGL65584:BGL65585 BQH65584:BQH65585 CAD65584:CAD65585 CJZ65584:CJZ65585 CTV65584:CTV65585 DDR65584:DDR65585 DNN65584:DNN65585 DXJ65584:DXJ65585 EHF65584:EHF65585 ERB65584:ERB65585 FAX65584:FAX65585 FKT65584:FKT65585 FUP65584:FUP65585 GEL65584:GEL65585 GOH65584:GOH65585 GYD65584:GYD65585 HHZ65584:HHZ65585 HRV65584:HRV65585 IBR65584:IBR65585 ILN65584:ILN65585 IVJ65584:IVJ65585 JFF65584:JFF65585 JPB65584:JPB65585 JYX65584:JYX65585 KIT65584:KIT65585 KSP65584:KSP65585 LCL65584:LCL65585 LMH65584:LMH65585 LWD65584:LWD65585 MFZ65584:MFZ65585 MPV65584:MPV65585 MZR65584:MZR65585 NJN65584:NJN65585 NTJ65584:NTJ65585 ODF65584:ODF65585 ONB65584:ONB65585 OWX65584:OWX65585 PGT65584:PGT65585 PQP65584:PQP65585 QAL65584:QAL65585 QKH65584:QKH65585 QUD65584:QUD65585 RDZ65584:RDZ65585 RNV65584:RNV65585 RXR65584:RXR65585 SHN65584:SHN65585 SRJ65584:SRJ65585 TBF65584:TBF65585 TLB65584:TLB65585 TUX65584:TUX65585 UET65584:UET65585 UOP65584:UOP65585 UYL65584:UYL65585 VIH65584:VIH65585 VSD65584:VSD65585 WBZ65584:WBZ65585 WLV65584:WLV65585 WVR65584:WVR65585 J131120:J131121 JF131120:JF131121 TB131120:TB131121 ACX131120:ACX131121 AMT131120:AMT131121 AWP131120:AWP131121 BGL131120:BGL131121 BQH131120:BQH131121 CAD131120:CAD131121 CJZ131120:CJZ131121 CTV131120:CTV131121 DDR131120:DDR131121 DNN131120:DNN131121 DXJ131120:DXJ131121 EHF131120:EHF131121 ERB131120:ERB131121 FAX131120:FAX131121 FKT131120:FKT131121 FUP131120:FUP131121 GEL131120:GEL131121 GOH131120:GOH131121 GYD131120:GYD131121 HHZ131120:HHZ131121 HRV131120:HRV131121 IBR131120:IBR131121 ILN131120:ILN131121 IVJ131120:IVJ131121 JFF131120:JFF131121 JPB131120:JPB131121 JYX131120:JYX131121 KIT131120:KIT131121 KSP131120:KSP131121 LCL131120:LCL131121 LMH131120:LMH131121 LWD131120:LWD131121 MFZ131120:MFZ131121 MPV131120:MPV131121 MZR131120:MZR131121 NJN131120:NJN131121 NTJ131120:NTJ131121 ODF131120:ODF131121 ONB131120:ONB131121 OWX131120:OWX131121 PGT131120:PGT131121 PQP131120:PQP131121 QAL131120:QAL131121 QKH131120:QKH131121 QUD131120:QUD131121 RDZ131120:RDZ131121 RNV131120:RNV131121 RXR131120:RXR131121 SHN131120:SHN131121 SRJ131120:SRJ131121 TBF131120:TBF131121 TLB131120:TLB131121 TUX131120:TUX131121 UET131120:UET131121 UOP131120:UOP131121 UYL131120:UYL131121 VIH131120:VIH131121 VSD131120:VSD131121 WBZ131120:WBZ131121 WLV131120:WLV131121 WVR131120:WVR131121 J196656:J196657 JF196656:JF196657 TB196656:TB196657 ACX196656:ACX196657 AMT196656:AMT196657 AWP196656:AWP196657 BGL196656:BGL196657 BQH196656:BQH196657 CAD196656:CAD196657 CJZ196656:CJZ196657 CTV196656:CTV196657 DDR196656:DDR196657 DNN196656:DNN196657 DXJ196656:DXJ196657 EHF196656:EHF196657 ERB196656:ERB196657 FAX196656:FAX196657 FKT196656:FKT196657 FUP196656:FUP196657 GEL196656:GEL196657 GOH196656:GOH196657 GYD196656:GYD196657 HHZ196656:HHZ196657 HRV196656:HRV196657 IBR196656:IBR196657 ILN196656:ILN196657 IVJ196656:IVJ196657 JFF196656:JFF196657 JPB196656:JPB196657 JYX196656:JYX196657 KIT196656:KIT196657 KSP196656:KSP196657 LCL196656:LCL196657 LMH196656:LMH196657 LWD196656:LWD196657 MFZ196656:MFZ196657 MPV196656:MPV196657 MZR196656:MZR196657 NJN196656:NJN196657 NTJ196656:NTJ196657 ODF196656:ODF196657 ONB196656:ONB196657 OWX196656:OWX196657 PGT196656:PGT196657 PQP196656:PQP196657 QAL196656:QAL196657 QKH196656:QKH196657 QUD196656:QUD196657 RDZ196656:RDZ196657 RNV196656:RNV196657 RXR196656:RXR196657 SHN196656:SHN196657 SRJ196656:SRJ196657 TBF196656:TBF196657 TLB196656:TLB196657 TUX196656:TUX196657 UET196656:UET196657 UOP196656:UOP196657 UYL196656:UYL196657 VIH196656:VIH196657 VSD196656:VSD196657 WBZ196656:WBZ196657 WLV196656:WLV196657 WVR196656:WVR196657 J262192:J262193 JF262192:JF262193 TB262192:TB262193 ACX262192:ACX262193 AMT262192:AMT262193 AWP262192:AWP262193 BGL262192:BGL262193 BQH262192:BQH262193 CAD262192:CAD262193 CJZ262192:CJZ262193 CTV262192:CTV262193 DDR262192:DDR262193 DNN262192:DNN262193 DXJ262192:DXJ262193 EHF262192:EHF262193 ERB262192:ERB262193 FAX262192:FAX262193 FKT262192:FKT262193 FUP262192:FUP262193 GEL262192:GEL262193 GOH262192:GOH262193 GYD262192:GYD262193 HHZ262192:HHZ262193 HRV262192:HRV262193 IBR262192:IBR262193 ILN262192:ILN262193 IVJ262192:IVJ262193 JFF262192:JFF262193 JPB262192:JPB262193 JYX262192:JYX262193 KIT262192:KIT262193 KSP262192:KSP262193 LCL262192:LCL262193 LMH262192:LMH262193 LWD262192:LWD262193 MFZ262192:MFZ262193 MPV262192:MPV262193 MZR262192:MZR262193 NJN262192:NJN262193 NTJ262192:NTJ262193 ODF262192:ODF262193 ONB262192:ONB262193 OWX262192:OWX262193 PGT262192:PGT262193 PQP262192:PQP262193 QAL262192:QAL262193 QKH262192:QKH262193 QUD262192:QUD262193 RDZ262192:RDZ262193 RNV262192:RNV262193 RXR262192:RXR262193 SHN262192:SHN262193 SRJ262192:SRJ262193 TBF262192:TBF262193 TLB262192:TLB262193 TUX262192:TUX262193 UET262192:UET262193 UOP262192:UOP262193 UYL262192:UYL262193 VIH262192:VIH262193 VSD262192:VSD262193 WBZ262192:WBZ262193 WLV262192:WLV262193 WVR262192:WVR262193 J327728:J327729 JF327728:JF327729 TB327728:TB327729 ACX327728:ACX327729 AMT327728:AMT327729 AWP327728:AWP327729 BGL327728:BGL327729 BQH327728:BQH327729 CAD327728:CAD327729 CJZ327728:CJZ327729 CTV327728:CTV327729 DDR327728:DDR327729 DNN327728:DNN327729 DXJ327728:DXJ327729 EHF327728:EHF327729 ERB327728:ERB327729 FAX327728:FAX327729 FKT327728:FKT327729 FUP327728:FUP327729 GEL327728:GEL327729 GOH327728:GOH327729 GYD327728:GYD327729 HHZ327728:HHZ327729 HRV327728:HRV327729 IBR327728:IBR327729 ILN327728:ILN327729 IVJ327728:IVJ327729 JFF327728:JFF327729 JPB327728:JPB327729 JYX327728:JYX327729 KIT327728:KIT327729 KSP327728:KSP327729 LCL327728:LCL327729 LMH327728:LMH327729 LWD327728:LWD327729 MFZ327728:MFZ327729 MPV327728:MPV327729 MZR327728:MZR327729 NJN327728:NJN327729 NTJ327728:NTJ327729 ODF327728:ODF327729 ONB327728:ONB327729 OWX327728:OWX327729 PGT327728:PGT327729 PQP327728:PQP327729 QAL327728:QAL327729 QKH327728:QKH327729 QUD327728:QUD327729 RDZ327728:RDZ327729 RNV327728:RNV327729 RXR327728:RXR327729 SHN327728:SHN327729 SRJ327728:SRJ327729 TBF327728:TBF327729 TLB327728:TLB327729 TUX327728:TUX327729 UET327728:UET327729 UOP327728:UOP327729 UYL327728:UYL327729 VIH327728:VIH327729 VSD327728:VSD327729 WBZ327728:WBZ327729 WLV327728:WLV327729 WVR327728:WVR327729 J393264:J393265 JF393264:JF393265 TB393264:TB393265 ACX393264:ACX393265 AMT393264:AMT393265 AWP393264:AWP393265 BGL393264:BGL393265 BQH393264:BQH393265 CAD393264:CAD393265 CJZ393264:CJZ393265 CTV393264:CTV393265 DDR393264:DDR393265 DNN393264:DNN393265 DXJ393264:DXJ393265 EHF393264:EHF393265 ERB393264:ERB393265 FAX393264:FAX393265 FKT393264:FKT393265 FUP393264:FUP393265 GEL393264:GEL393265 GOH393264:GOH393265 GYD393264:GYD393265 HHZ393264:HHZ393265 HRV393264:HRV393265 IBR393264:IBR393265 ILN393264:ILN393265 IVJ393264:IVJ393265 JFF393264:JFF393265 JPB393264:JPB393265 JYX393264:JYX393265 KIT393264:KIT393265 KSP393264:KSP393265 LCL393264:LCL393265 LMH393264:LMH393265 LWD393264:LWD393265 MFZ393264:MFZ393265 MPV393264:MPV393265 MZR393264:MZR393265 NJN393264:NJN393265 NTJ393264:NTJ393265 ODF393264:ODF393265 ONB393264:ONB393265 OWX393264:OWX393265 PGT393264:PGT393265 PQP393264:PQP393265 QAL393264:QAL393265 QKH393264:QKH393265 QUD393264:QUD393265 RDZ393264:RDZ393265 RNV393264:RNV393265 RXR393264:RXR393265 SHN393264:SHN393265 SRJ393264:SRJ393265 TBF393264:TBF393265 TLB393264:TLB393265 TUX393264:TUX393265 UET393264:UET393265 UOP393264:UOP393265 UYL393264:UYL393265 VIH393264:VIH393265 VSD393264:VSD393265 WBZ393264:WBZ393265 WLV393264:WLV393265 WVR393264:WVR393265 J458800:J458801 JF458800:JF458801 TB458800:TB458801 ACX458800:ACX458801 AMT458800:AMT458801 AWP458800:AWP458801 BGL458800:BGL458801 BQH458800:BQH458801 CAD458800:CAD458801 CJZ458800:CJZ458801 CTV458800:CTV458801 DDR458800:DDR458801 DNN458800:DNN458801 DXJ458800:DXJ458801 EHF458800:EHF458801 ERB458800:ERB458801 FAX458800:FAX458801 FKT458800:FKT458801 FUP458800:FUP458801 GEL458800:GEL458801 GOH458800:GOH458801 GYD458800:GYD458801 HHZ458800:HHZ458801 HRV458800:HRV458801 IBR458800:IBR458801 ILN458800:ILN458801 IVJ458800:IVJ458801 JFF458800:JFF458801 JPB458800:JPB458801 JYX458800:JYX458801 KIT458800:KIT458801 KSP458800:KSP458801 LCL458800:LCL458801 LMH458800:LMH458801 LWD458800:LWD458801 MFZ458800:MFZ458801 MPV458800:MPV458801 MZR458800:MZR458801 NJN458800:NJN458801 NTJ458800:NTJ458801 ODF458800:ODF458801 ONB458800:ONB458801 OWX458800:OWX458801 PGT458800:PGT458801 PQP458800:PQP458801 QAL458800:QAL458801 QKH458800:QKH458801 QUD458800:QUD458801 RDZ458800:RDZ458801 RNV458800:RNV458801 RXR458800:RXR458801 SHN458800:SHN458801 SRJ458800:SRJ458801 TBF458800:TBF458801 TLB458800:TLB458801 TUX458800:TUX458801 UET458800:UET458801 UOP458800:UOP458801 UYL458800:UYL458801 VIH458800:VIH458801 VSD458800:VSD458801 WBZ458800:WBZ458801 WLV458800:WLV458801 WVR458800:WVR458801 J524336:J524337 JF524336:JF524337 TB524336:TB524337 ACX524336:ACX524337 AMT524336:AMT524337 AWP524336:AWP524337 BGL524336:BGL524337 BQH524336:BQH524337 CAD524336:CAD524337 CJZ524336:CJZ524337 CTV524336:CTV524337 DDR524336:DDR524337 DNN524336:DNN524337 DXJ524336:DXJ524337 EHF524336:EHF524337 ERB524336:ERB524337 FAX524336:FAX524337 FKT524336:FKT524337 FUP524336:FUP524337 GEL524336:GEL524337 GOH524336:GOH524337 GYD524336:GYD524337 HHZ524336:HHZ524337 HRV524336:HRV524337 IBR524336:IBR524337 ILN524336:ILN524337 IVJ524336:IVJ524337 JFF524336:JFF524337 JPB524336:JPB524337 JYX524336:JYX524337 KIT524336:KIT524337 KSP524336:KSP524337 LCL524336:LCL524337 LMH524336:LMH524337 LWD524336:LWD524337 MFZ524336:MFZ524337 MPV524336:MPV524337 MZR524336:MZR524337 NJN524336:NJN524337 NTJ524336:NTJ524337 ODF524336:ODF524337 ONB524336:ONB524337 OWX524336:OWX524337 PGT524336:PGT524337 PQP524336:PQP524337 QAL524336:QAL524337 QKH524336:QKH524337 QUD524336:QUD524337 RDZ524336:RDZ524337 RNV524336:RNV524337 RXR524336:RXR524337 SHN524336:SHN524337 SRJ524336:SRJ524337 TBF524336:TBF524337 TLB524336:TLB524337 TUX524336:TUX524337 UET524336:UET524337 UOP524336:UOP524337 UYL524336:UYL524337 VIH524336:VIH524337 VSD524336:VSD524337 WBZ524336:WBZ524337 WLV524336:WLV524337 WVR524336:WVR524337 J589872:J589873 JF589872:JF589873 TB589872:TB589873 ACX589872:ACX589873 AMT589872:AMT589873 AWP589872:AWP589873 BGL589872:BGL589873 BQH589872:BQH589873 CAD589872:CAD589873 CJZ589872:CJZ589873 CTV589872:CTV589873 DDR589872:DDR589873 DNN589872:DNN589873 DXJ589872:DXJ589873 EHF589872:EHF589873 ERB589872:ERB589873 FAX589872:FAX589873 FKT589872:FKT589873 FUP589872:FUP589873 GEL589872:GEL589873 GOH589872:GOH589873 GYD589872:GYD589873 HHZ589872:HHZ589873 HRV589872:HRV589873 IBR589872:IBR589873 ILN589872:ILN589873 IVJ589872:IVJ589873 JFF589872:JFF589873 JPB589872:JPB589873 JYX589872:JYX589873 KIT589872:KIT589873 KSP589872:KSP589873 LCL589872:LCL589873 LMH589872:LMH589873 LWD589872:LWD589873 MFZ589872:MFZ589873 MPV589872:MPV589873 MZR589872:MZR589873 NJN589872:NJN589873 NTJ589872:NTJ589873 ODF589872:ODF589873 ONB589872:ONB589873 OWX589872:OWX589873 PGT589872:PGT589873 PQP589872:PQP589873 QAL589872:QAL589873 QKH589872:QKH589873 QUD589872:QUD589873 RDZ589872:RDZ589873 RNV589872:RNV589873 RXR589872:RXR589873 SHN589872:SHN589873 SRJ589872:SRJ589873 TBF589872:TBF589873 TLB589872:TLB589873 TUX589872:TUX589873 UET589872:UET589873 UOP589872:UOP589873 UYL589872:UYL589873 VIH589872:VIH589873 VSD589872:VSD589873 WBZ589872:WBZ589873 WLV589872:WLV589873 WVR589872:WVR589873 J655408:J655409 JF655408:JF655409 TB655408:TB655409 ACX655408:ACX655409 AMT655408:AMT655409 AWP655408:AWP655409 BGL655408:BGL655409 BQH655408:BQH655409 CAD655408:CAD655409 CJZ655408:CJZ655409 CTV655408:CTV655409 DDR655408:DDR655409 DNN655408:DNN655409 DXJ655408:DXJ655409 EHF655408:EHF655409 ERB655408:ERB655409 FAX655408:FAX655409 FKT655408:FKT655409 FUP655408:FUP655409 GEL655408:GEL655409 GOH655408:GOH655409 GYD655408:GYD655409 HHZ655408:HHZ655409 HRV655408:HRV655409 IBR655408:IBR655409 ILN655408:ILN655409 IVJ655408:IVJ655409 JFF655408:JFF655409 JPB655408:JPB655409 JYX655408:JYX655409 KIT655408:KIT655409 KSP655408:KSP655409 LCL655408:LCL655409 LMH655408:LMH655409 LWD655408:LWD655409 MFZ655408:MFZ655409 MPV655408:MPV655409 MZR655408:MZR655409 NJN655408:NJN655409 NTJ655408:NTJ655409 ODF655408:ODF655409 ONB655408:ONB655409 OWX655408:OWX655409 PGT655408:PGT655409 PQP655408:PQP655409 QAL655408:QAL655409 QKH655408:QKH655409 QUD655408:QUD655409 RDZ655408:RDZ655409 RNV655408:RNV655409 RXR655408:RXR655409 SHN655408:SHN655409 SRJ655408:SRJ655409 TBF655408:TBF655409 TLB655408:TLB655409 TUX655408:TUX655409 UET655408:UET655409 UOP655408:UOP655409 UYL655408:UYL655409 VIH655408:VIH655409 VSD655408:VSD655409 WBZ655408:WBZ655409 WLV655408:WLV655409 WVR655408:WVR655409 J720944:J720945 JF720944:JF720945 TB720944:TB720945 ACX720944:ACX720945 AMT720944:AMT720945 AWP720944:AWP720945 BGL720944:BGL720945 BQH720944:BQH720945 CAD720944:CAD720945 CJZ720944:CJZ720945 CTV720944:CTV720945 DDR720944:DDR720945 DNN720944:DNN720945 DXJ720944:DXJ720945 EHF720944:EHF720945 ERB720944:ERB720945 FAX720944:FAX720945 FKT720944:FKT720945 FUP720944:FUP720945 GEL720944:GEL720945 GOH720944:GOH720945 GYD720944:GYD720945 HHZ720944:HHZ720945 HRV720944:HRV720945 IBR720944:IBR720945 ILN720944:ILN720945 IVJ720944:IVJ720945 JFF720944:JFF720945 JPB720944:JPB720945 JYX720944:JYX720945 KIT720944:KIT720945 KSP720944:KSP720945 LCL720944:LCL720945 LMH720944:LMH720945 LWD720944:LWD720945 MFZ720944:MFZ720945 MPV720944:MPV720945 MZR720944:MZR720945 NJN720944:NJN720945 NTJ720944:NTJ720945 ODF720944:ODF720945 ONB720944:ONB720945 OWX720944:OWX720945 PGT720944:PGT720945 PQP720944:PQP720945 QAL720944:QAL720945 QKH720944:QKH720945 QUD720944:QUD720945 RDZ720944:RDZ720945 RNV720944:RNV720945 RXR720944:RXR720945 SHN720944:SHN720945 SRJ720944:SRJ720945 TBF720944:TBF720945 TLB720944:TLB720945 TUX720944:TUX720945 UET720944:UET720945 UOP720944:UOP720945 UYL720944:UYL720945 VIH720944:VIH720945 VSD720944:VSD720945 WBZ720944:WBZ720945 WLV720944:WLV720945 WVR720944:WVR720945 J786480:J786481 JF786480:JF786481 TB786480:TB786481 ACX786480:ACX786481 AMT786480:AMT786481 AWP786480:AWP786481 BGL786480:BGL786481 BQH786480:BQH786481 CAD786480:CAD786481 CJZ786480:CJZ786481 CTV786480:CTV786481 DDR786480:DDR786481 DNN786480:DNN786481 DXJ786480:DXJ786481 EHF786480:EHF786481 ERB786480:ERB786481 FAX786480:FAX786481 FKT786480:FKT786481 FUP786480:FUP786481 GEL786480:GEL786481 GOH786480:GOH786481 GYD786480:GYD786481 HHZ786480:HHZ786481 HRV786480:HRV786481 IBR786480:IBR786481 ILN786480:ILN786481 IVJ786480:IVJ786481 JFF786480:JFF786481 JPB786480:JPB786481 JYX786480:JYX786481 KIT786480:KIT786481 KSP786480:KSP786481 LCL786480:LCL786481 LMH786480:LMH786481 LWD786480:LWD786481 MFZ786480:MFZ786481 MPV786480:MPV786481 MZR786480:MZR786481 NJN786480:NJN786481 NTJ786480:NTJ786481 ODF786480:ODF786481 ONB786480:ONB786481 OWX786480:OWX786481 PGT786480:PGT786481 PQP786480:PQP786481 QAL786480:QAL786481 QKH786480:QKH786481 QUD786480:QUD786481 RDZ786480:RDZ786481 RNV786480:RNV786481 RXR786480:RXR786481 SHN786480:SHN786481 SRJ786480:SRJ786481 TBF786480:TBF786481 TLB786480:TLB786481 TUX786480:TUX786481 UET786480:UET786481 UOP786480:UOP786481 UYL786480:UYL786481 VIH786480:VIH786481 VSD786480:VSD786481 WBZ786480:WBZ786481 WLV786480:WLV786481 WVR786480:WVR786481 J852016:J852017 JF852016:JF852017 TB852016:TB852017 ACX852016:ACX852017 AMT852016:AMT852017 AWP852016:AWP852017 BGL852016:BGL852017 BQH852016:BQH852017 CAD852016:CAD852017 CJZ852016:CJZ852017 CTV852016:CTV852017 DDR852016:DDR852017 DNN852016:DNN852017 DXJ852016:DXJ852017 EHF852016:EHF852017 ERB852016:ERB852017 FAX852016:FAX852017 FKT852016:FKT852017 FUP852016:FUP852017 GEL852016:GEL852017 GOH852016:GOH852017 GYD852016:GYD852017 HHZ852016:HHZ852017 HRV852016:HRV852017 IBR852016:IBR852017 ILN852016:ILN852017 IVJ852016:IVJ852017 JFF852016:JFF852017 JPB852016:JPB852017 JYX852016:JYX852017 KIT852016:KIT852017 KSP852016:KSP852017 LCL852016:LCL852017 LMH852016:LMH852017 LWD852016:LWD852017 MFZ852016:MFZ852017 MPV852016:MPV852017 MZR852016:MZR852017 NJN852016:NJN852017 NTJ852016:NTJ852017 ODF852016:ODF852017 ONB852016:ONB852017 OWX852016:OWX852017 PGT852016:PGT852017 PQP852016:PQP852017 QAL852016:QAL852017 QKH852016:QKH852017 QUD852016:QUD852017 RDZ852016:RDZ852017 RNV852016:RNV852017 RXR852016:RXR852017 SHN852016:SHN852017 SRJ852016:SRJ852017 TBF852016:TBF852017 TLB852016:TLB852017 TUX852016:TUX852017 UET852016:UET852017 UOP852016:UOP852017 UYL852016:UYL852017 VIH852016:VIH852017 VSD852016:VSD852017 WBZ852016:WBZ852017 WLV852016:WLV852017 WVR852016:WVR852017 J917552:J917553 JF917552:JF917553 TB917552:TB917553 ACX917552:ACX917553 AMT917552:AMT917553 AWP917552:AWP917553 BGL917552:BGL917553 BQH917552:BQH917553 CAD917552:CAD917553 CJZ917552:CJZ917553 CTV917552:CTV917553 DDR917552:DDR917553 DNN917552:DNN917553 DXJ917552:DXJ917553 EHF917552:EHF917553 ERB917552:ERB917553 FAX917552:FAX917553 FKT917552:FKT917553 FUP917552:FUP917553 GEL917552:GEL917553 GOH917552:GOH917553 GYD917552:GYD917553 HHZ917552:HHZ917553 HRV917552:HRV917553 IBR917552:IBR917553 ILN917552:ILN917553 IVJ917552:IVJ917553 JFF917552:JFF917553 JPB917552:JPB917553 JYX917552:JYX917553 KIT917552:KIT917553 KSP917552:KSP917553 LCL917552:LCL917553 LMH917552:LMH917553 LWD917552:LWD917553 MFZ917552:MFZ917553 MPV917552:MPV917553 MZR917552:MZR917553 NJN917552:NJN917553 NTJ917552:NTJ917553 ODF917552:ODF917553 ONB917552:ONB917553 OWX917552:OWX917553 PGT917552:PGT917553 PQP917552:PQP917553 QAL917552:QAL917553 QKH917552:QKH917553 QUD917552:QUD917553 RDZ917552:RDZ917553 RNV917552:RNV917553 RXR917552:RXR917553 SHN917552:SHN917553 SRJ917552:SRJ917553 TBF917552:TBF917553 TLB917552:TLB917553 TUX917552:TUX917553 UET917552:UET917553 UOP917552:UOP917553 UYL917552:UYL917553 VIH917552:VIH917553 VSD917552:VSD917553 WBZ917552:WBZ917553 WLV917552:WLV917553 WVR917552:WVR917553 J983088:J983089 JF983088:JF983089 TB983088:TB983089 ACX983088:ACX983089 AMT983088:AMT983089 AWP983088:AWP983089 BGL983088:BGL983089 BQH983088:BQH983089 CAD983088:CAD983089 CJZ983088:CJZ983089 CTV983088:CTV983089 DDR983088:DDR983089 DNN983088:DNN983089 DXJ983088:DXJ983089 EHF983088:EHF983089 ERB983088:ERB983089 FAX983088:FAX983089 FKT983088:FKT983089 FUP983088:FUP983089 GEL983088:GEL983089 GOH983088:GOH983089 GYD983088:GYD983089 HHZ983088:HHZ983089 HRV983088:HRV983089 IBR983088:IBR983089 ILN983088:ILN983089 IVJ983088:IVJ983089 JFF983088:JFF983089 JPB983088:JPB983089 JYX983088:JYX983089 KIT983088:KIT983089 KSP983088:KSP983089 LCL983088:LCL983089 LMH983088:LMH983089 LWD983088:LWD983089 MFZ983088:MFZ983089 MPV983088:MPV983089 MZR983088:MZR983089 NJN983088:NJN983089 NTJ983088:NTJ983089 ODF983088:ODF983089 ONB983088:ONB983089 OWX983088:OWX983089 PGT983088:PGT983089 PQP983088:PQP983089 QAL983088:QAL983089 QKH983088:QKH983089 QUD983088:QUD983089 RDZ983088:RDZ983089 RNV983088:RNV983089 RXR983088:RXR983089 SHN983088:SHN983089 SRJ983088:SRJ983089 TBF983088:TBF983089 TLB983088:TLB983089 TUX983088:TUX983089 UET983088:UET983089 UOP983088:UOP983089 UYL983088:UYL983089 VIH983088:VIH983089 VSD983088:VSD983089 WBZ983088:WBZ983089 WLV983088:WLV983089 WVR983088:WVR983089 J50:J59 JF50:JF59 TB50:TB59 ACX50:ACX59 AMT50:AMT59 AWP50:AWP59 BGL50:BGL59 BQH50:BQH59 CAD50:CAD59 CJZ50:CJZ59 CTV50:CTV59 DDR50:DDR59 DNN50:DNN59 DXJ50:DXJ59 EHF50:EHF59 ERB50:ERB59 FAX50:FAX59 FKT50:FKT59 FUP50:FUP59 GEL50:GEL59 GOH50:GOH59 GYD50:GYD59 HHZ50:HHZ59 HRV50:HRV59 IBR50:IBR59 ILN50:ILN59 IVJ50:IVJ59 JFF50:JFF59 JPB50:JPB59 JYX50:JYX59 KIT50:KIT59 KSP50:KSP59 LCL50:LCL59 LMH50:LMH59 LWD50:LWD59 MFZ50:MFZ59 MPV50:MPV59 MZR50:MZR59 NJN50:NJN59 NTJ50:NTJ59 ODF50:ODF59 ONB50:ONB59 OWX50:OWX59 PGT50:PGT59 PQP50:PQP59 QAL50:QAL59 QKH50:QKH59 QUD50:QUD59 RDZ50:RDZ59 RNV50:RNV59 RXR50:RXR59 SHN50:SHN59 SRJ50:SRJ59 TBF50:TBF59 TLB50:TLB59 TUX50:TUX59 UET50:UET59 UOP50:UOP59 UYL50:UYL59 VIH50:VIH59 VSD50:VSD59 WBZ50:WBZ59 WLV50:WLV59 WVR50:WVR59 J65589:J65598 JF65589:JF65598 TB65589:TB65598 ACX65589:ACX65598 AMT65589:AMT65598 AWP65589:AWP65598 BGL65589:BGL65598 BQH65589:BQH65598 CAD65589:CAD65598 CJZ65589:CJZ65598 CTV65589:CTV65598 DDR65589:DDR65598 DNN65589:DNN65598 DXJ65589:DXJ65598 EHF65589:EHF65598 ERB65589:ERB65598 FAX65589:FAX65598 FKT65589:FKT65598 FUP65589:FUP65598 GEL65589:GEL65598 GOH65589:GOH65598 GYD65589:GYD65598 HHZ65589:HHZ65598 HRV65589:HRV65598 IBR65589:IBR65598 ILN65589:ILN65598 IVJ65589:IVJ65598 JFF65589:JFF65598 JPB65589:JPB65598 JYX65589:JYX65598 KIT65589:KIT65598 KSP65589:KSP65598 LCL65589:LCL65598 LMH65589:LMH65598 LWD65589:LWD65598 MFZ65589:MFZ65598 MPV65589:MPV65598 MZR65589:MZR65598 NJN65589:NJN65598 NTJ65589:NTJ65598 ODF65589:ODF65598 ONB65589:ONB65598 OWX65589:OWX65598 PGT65589:PGT65598 PQP65589:PQP65598 QAL65589:QAL65598 QKH65589:QKH65598 QUD65589:QUD65598 RDZ65589:RDZ65598 RNV65589:RNV65598 RXR65589:RXR65598 SHN65589:SHN65598 SRJ65589:SRJ65598 TBF65589:TBF65598 TLB65589:TLB65598 TUX65589:TUX65598 UET65589:UET65598 UOP65589:UOP65598 UYL65589:UYL65598 VIH65589:VIH65598 VSD65589:VSD65598 WBZ65589:WBZ65598 WLV65589:WLV65598 WVR65589:WVR65598 J131125:J131134 JF131125:JF131134 TB131125:TB131134 ACX131125:ACX131134 AMT131125:AMT131134 AWP131125:AWP131134 BGL131125:BGL131134 BQH131125:BQH131134 CAD131125:CAD131134 CJZ131125:CJZ131134 CTV131125:CTV131134 DDR131125:DDR131134 DNN131125:DNN131134 DXJ131125:DXJ131134 EHF131125:EHF131134 ERB131125:ERB131134 FAX131125:FAX131134 FKT131125:FKT131134 FUP131125:FUP131134 GEL131125:GEL131134 GOH131125:GOH131134 GYD131125:GYD131134 HHZ131125:HHZ131134 HRV131125:HRV131134 IBR131125:IBR131134 ILN131125:ILN131134 IVJ131125:IVJ131134 JFF131125:JFF131134 JPB131125:JPB131134 JYX131125:JYX131134 KIT131125:KIT131134 KSP131125:KSP131134 LCL131125:LCL131134 LMH131125:LMH131134 LWD131125:LWD131134 MFZ131125:MFZ131134 MPV131125:MPV131134 MZR131125:MZR131134 NJN131125:NJN131134 NTJ131125:NTJ131134 ODF131125:ODF131134 ONB131125:ONB131134 OWX131125:OWX131134 PGT131125:PGT131134 PQP131125:PQP131134 QAL131125:QAL131134 QKH131125:QKH131134 QUD131125:QUD131134 RDZ131125:RDZ131134 RNV131125:RNV131134 RXR131125:RXR131134 SHN131125:SHN131134 SRJ131125:SRJ131134 TBF131125:TBF131134 TLB131125:TLB131134 TUX131125:TUX131134 UET131125:UET131134 UOP131125:UOP131134 UYL131125:UYL131134 VIH131125:VIH131134 VSD131125:VSD131134 WBZ131125:WBZ131134 WLV131125:WLV131134 WVR131125:WVR131134 J196661:J196670 JF196661:JF196670 TB196661:TB196670 ACX196661:ACX196670 AMT196661:AMT196670 AWP196661:AWP196670 BGL196661:BGL196670 BQH196661:BQH196670 CAD196661:CAD196670 CJZ196661:CJZ196670 CTV196661:CTV196670 DDR196661:DDR196670 DNN196661:DNN196670 DXJ196661:DXJ196670 EHF196661:EHF196670 ERB196661:ERB196670 FAX196661:FAX196670 FKT196661:FKT196670 FUP196661:FUP196670 GEL196661:GEL196670 GOH196661:GOH196670 GYD196661:GYD196670 HHZ196661:HHZ196670 HRV196661:HRV196670 IBR196661:IBR196670 ILN196661:ILN196670 IVJ196661:IVJ196670 JFF196661:JFF196670 JPB196661:JPB196670 JYX196661:JYX196670 KIT196661:KIT196670 KSP196661:KSP196670 LCL196661:LCL196670 LMH196661:LMH196670 LWD196661:LWD196670 MFZ196661:MFZ196670 MPV196661:MPV196670 MZR196661:MZR196670 NJN196661:NJN196670 NTJ196661:NTJ196670 ODF196661:ODF196670 ONB196661:ONB196670 OWX196661:OWX196670 PGT196661:PGT196670 PQP196661:PQP196670 QAL196661:QAL196670 QKH196661:QKH196670 QUD196661:QUD196670 RDZ196661:RDZ196670 RNV196661:RNV196670 RXR196661:RXR196670 SHN196661:SHN196670 SRJ196661:SRJ196670 TBF196661:TBF196670 TLB196661:TLB196670 TUX196661:TUX196670 UET196661:UET196670 UOP196661:UOP196670 UYL196661:UYL196670 VIH196661:VIH196670 VSD196661:VSD196670 WBZ196661:WBZ196670 WLV196661:WLV196670 WVR196661:WVR196670 J262197:J262206 JF262197:JF262206 TB262197:TB262206 ACX262197:ACX262206 AMT262197:AMT262206 AWP262197:AWP262206 BGL262197:BGL262206 BQH262197:BQH262206 CAD262197:CAD262206 CJZ262197:CJZ262206 CTV262197:CTV262206 DDR262197:DDR262206 DNN262197:DNN262206 DXJ262197:DXJ262206 EHF262197:EHF262206 ERB262197:ERB262206 FAX262197:FAX262206 FKT262197:FKT262206 FUP262197:FUP262206 GEL262197:GEL262206 GOH262197:GOH262206 GYD262197:GYD262206 HHZ262197:HHZ262206 HRV262197:HRV262206 IBR262197:IBR262206 ILN262197:ILN262206 IVJ262197:IVJ262206 JFF262197:JFF262206 JPB262197:JPB262206 JYX262197:JYX262206 KIT262197:KIT262206 KSP262197:KSP262206 LCL262197:LCL262206 LMH262197:LMH262206 LWD262197:LWD262206 MFZ262197:MFZ262206 MPV262197:MPV262206 MZR262197:MZR262206 NJN262197:NJN262206 NTJ262197:NTJ262206 ODF262197:ODF262206 ONB262197:ONB262206 OWX262197:OWX262206 PGT262197:PGT262206 PQP262197:PQP262206 QAL262197:QAL262206 QKH262197:QKH262206 QUD262197:QUD262206 RDZ262197:RDZ262206 RNV262197:RNV262206 RXR262197:RXR262206 SHN262197:SHN262206 SRJ262197:SRJ262206 TBF262197:TBF262206 TLB262197:TLB262206 TUX262197:TUX262206 UET262197:UET262206 UOP262197:UOP262206 UYL262197:UYL262206 VIH262197:VIH262206 VSD262197:VSD262206 WBZ262197:WBZ262206 WLV262197:WLV262206 WVR262197:WVR262206 J327733:J327742 JF327733:JF327742 TB327733:TB327742 ACX327733:ACX327742 AMT327733:AMT327742 AWP327733:AWP327742 BGL327733:BGL327742 BQH327733:BQH327742 CAD327733:CAD327742 CJZ327733:CJZ327742 CTV327733:CTV327742 DDR327733:DDR327742 DNN327733:DNN327742 DXJ327733:DXJ327742 EHF327733:EHF327742 ERB327733:ERB327742 FAX327733:FAX327742 FKT327733:FKT327742 FUP327733:FUP327742 GEL327733:GEL327742 GOH327733:GOH327742 GYD327733:GYD327742 HHZ327733:HHZ327742 HRV327733:HRV327742 IBR327733:IBR327742 ILN327733:ILN327742 IVJ327733:IVJ327742 JFF327733:JFF327742 JPB327733:JPB327742 JYX327733:JYX327742 KIT327733:KIT327742 KSP327733:KSP327742 LCL327733:LCL327742 LMH327733:LMH327742 LWD327733:LWD327742 MFZ327733:MFZ327742 MPV327733:MPV327742 MZR327733:MZR327742 NJN327733:NJN327742 NTJ327733:NTJ327742 ODF327733:ODF327742 ONB327733:ONB327742 OWX327733:OWX327742 PGT327733:PGT327742 PQP327733:PQP327742 QAL327733:QAL327742 QKH327733:QKH327742 QUD327733:QUD327742 RDZ327733:RDZ327742 RNV327733:RNV327742 RXR327733:RXR327742 SHN327733:SHN327742 SRJ327733:SRJ327742 TBF327733:TBF327742 TLB327733:TLB327742 TUX327733:TUX327742 UET327733:UET327742 UOP327733:UOP327742 UYL327733:UYL327742 VIH327733:VIH327742 VSD327733:VSD327742 WBZ327733:WBZ327742 WLV327733:WLV327742 WVR327733:WVR327742 J393269:J393278 JF393269:JF393278 TB393269:TB393278 ACX393269:ACX393278 AMT393269:AMT393278 AWP393269:AWP393278 BGL393269:BGL393278 BQH393269:BQH393278 CAD393269:CAD393278 CJZ393269:CJZ393278 CTV393269:CTV393278 DDR393269:DDR393278 DNN393269:DNN393278 DXJ393269:DXJ393278 EHF393269:EHF393278 ERB393269:ERB393278 FAX393269:FAX393278 FKT393269:FKT393278 FUP393269:FUP393278 GEL393269:GEL393278 GOH393269:GOH393278 GYD393269:GYD393278 HHZ393269:HHZ393278 HRV393269:HRV393278 IBR393269:IBR393278 ILN393269:ILN393278 IVJ393269:IVJ393278 JFF393269:JFF393278 JPB393269:JPB393278 JYX393269:JYX393278 KIT393269:KIT393278 KSP393269:KSP393278 LCL393269:LCL393278 LMH393269:LMH393278 LWD393269:LWD393278 MFZ393269:MFZ393278 MPV393269:MPV393278 MZR393269:MZR393278 NJN393269:NJN393278 NTJ393269:NTJ393278 ODF393269:ODF393278 ONB393269:ONB393278 OWX393269:OWX393278 PGT393269:PGT393278 PQP393269:PQP393278 QAL393269:QAL393278 QKH393269:QKH393278 QUD393269:QUD393278 RDZ393269:RDZ393278 RNV393269:RNV393278 RXR393269:RXR393278 SHN393269:SHN393278 SRJ393269:SRJ393278 TBF393269:TBF393278 TLB393269:TLB393278 TUX393269:TUX393278 UET393269:UET393278 UOP393269:UOP393278 UYL393269:UYL393278 VIH393269:VIH393278 VSD393269:VSD393278 WBZ393269:WBZ393278 WLV393269:WLV393278 WVR393269:WVR393278 J458805:J458814 JF458805:JF458814 TB458805:TB458814 ACX458805:ACX458814 AMT458805:AMT458814 AWP458805:AWP458814 BGL458805:BGL458814 BQH458805:BQH458814 CAD458805:CAD458814 CJZ458805:CJZ458814 CTV458805:CTV458814 DDR458805:DDR458814 DNN458805:DNN458814 DXJ458805:DXJ458814 EHF458805:EHF458814 ERB458805:ERB458814 FAX458805:FAX458814 FKT458805:FKT458814 FUP458805:FUP458814 GEL458805:GEL458814 GOH458805:GOH458814 GYD458805:GYD458814 HHZ458805:HHZ458814 HRV458805:HRV458814 IBR458805:IBR458814 ILN458805:ILN458814 IVJ458805:IVJ458814 JFF458805:JFF458814 JPB458805:JPB458814 JYX458805:JYX458814 KIT458805:KIT458814 KSP458805:KSP458814 LCL458805:LCL458814 LMH458805:LMH458814 LWD458805:LWD458814 MFZ458805:MFZ458814 MPV458805:MPV458814 MZR458805:MZR458814 NJN458805:NJN458814 NTJ458805:NTJ458814 ODF458805:ODF458814 ONB458805:ONB458814 OWX458805:OWX458814 PGT458805:PGT458814 PQP458805:PQP458814 QAL458805:QAL458814 QKH458805:QKH458814 QUD458805:QUD458814 RDZ458805:RDZ458814 RNV458805:RNV458814 RXR458805:RXR458814 SHN458805:SHN458814 SRJ458805:SRJ458814 TBF458805:TBF458814 TLB458805:TLB458814 TUX458805:TUX458814 UET458805:UET458814 UOP458805:UOP458814 UYL458805:UYL458814 VIH458805:VIH458814 VSD458805:VSD458814 WBZ458805:WBZ458814 WLV458805:WLV458814 WVR458805:WVR458814 J524341:J524350 JF524341:JF524350 TB524341:TB524350 ACX524341:ACX524350 AMT524341:AMT524350 AWP524341:AWP524350 BGL524341:BGL524350 BQH524341:BQH524350 CAD524341:CAD524350 CJZ524341:CJZ524350 CTV524341:CTV524350 DDR524341:DDR524350 DNN524341:DNN524350 DXJ524341:DXJ524350 EHF524341:EHF524350 ERB524341:ERB524350 FAX524341:FAX524350 FKT524341:FKT524350 FUP524341:FUP524350 GEL524341:GEL524350 GOH524341:GOH524350 GYD524341:GYD524350 HHZ524341:HHZ524350 HRV524341:HRV524350 IBR524341:IBR524350 ILN524341:ILN524350 IVJ524341:IVJ524350 JFF524341:JFF524350 JPB524341:JPB524350 JYX524341:JYX524350 KIT524341:KIT524350 KSP524341:KSP524350 LCL524341:LCL524350 LMH524341:LMH524350 LWD524341:LWD524350 MFZ524341:MFZ524350 MPV524341:MPV524350 MZR524341:MZR524350 NJN524341:NJN524350 NTJ524341:NTJ524350 ODF524341:ODF524350 ONB524341:ONB524350 OWX524341:OWX524350 PGT524341:PGT524350 PQP524341:PQP524350 QAL524341:QAL524350 QKH524341:QKH524350 QUD524341:QUD524350 RDZ524341:RDZ524350 RNV524341:RNV524350 RXR524341:RXR524350 SHN524341:SHN524350 SRJ524341:SRJ524350 TBF524341:TBF524350 TLB524341:TLB524350 TUX524341:TUX524350 UET524341:UET524350 UOP524341:UOP524350 UYL524341:UYL524350 VIH524341:VIH524350 VSD524341:VSD524350 WBZ524341:WBZ524350 WLV524341:WLV524350 WVR524341:WVR524350 J589877:J589886 JF589877:JF589886 TB589877:TB589886 ACX589877:ACX589886 AMT589877:AMT589886 AWP589877:AWP589886 BGL589877:BGL589886 BQH589877:BQH589886 CAD589877:CAD589886 CJZ589877:CJZ589886 CTV589877:CTV589886 DDR589877:DDR589886 DNN589877:DNN589886 DXJ589877:DXJ589886 EHF589877:EHF589886 ERB589877:ERB589886 FAX589877:FAX589886 FKT589877:FKT589886 FUP589877:FUP589886 GEL589877:GEL589886 GOH589877:GOH589886 GYD589877:GYD589886 HHZ589877:HHZ589886 HRV589877:HRV589886 IBR589877:IBR589886 ILN589877:ILN589886 IVJ589877:IVJ589886 JFF589877:JFF589886 JPB589877:JPB589886 JYX589877:JYX589886 KIT589877:KIT589886 KSP589877:KSP589886 LCL589877:LCL589886 LMH589877:LMH589886 LWD589877:LWD589886 MFZ589877:MFZ589886 MPV589877:MPV589886 MZR589877:MZR589886 NJN589877:NJN589886 NTJ589877:NTJ589886 ODF589877:ODF589886 ONB589877:ONB589886 OWX589877:OWX589886 PGT589877:PGT589886 PQP589877:PQP589886 QAL589877:QAL589886 QKH589877:QKH589886 QUD589877:QUD589886 RDZ589877:RDZ589886 RNV589877:RNV589886 RXR589877:RXR589886 SHN589877:SHN589886 SRJ589877:SRJ589886 TBF589877:TBF589886 TLB589877:TLB589886 TUX589877:TUX589886 UET589877:UET589886 UOP589877:UOP589886 UYL589877:UYL589886 VIH589877:VIH589886 VSD589877:VSD589886 WBZ589877:WBZ589886 WLV589877:WLV589886 WVR589877:WVR589886 J655413:J655422 JF655413:JF655422 TB655413:TB655422 ACX655413:ACX655422 AMT655413:AMT655422 AWP655413:AWP655422 BGL655413:BGL655422 BQH655413:BQH655422 CAD655413:CAD655422 CJZ655413:CJZ655422 CTV655413:CTV655422 DDR655413:DDR655422 DNN655413:DNN655422 DXJ655413:DXJ655422 EHF655413:EHF655422 ERB655413:ERB655422 FAX655413:FAX655422 FKT655413:FKT655422 FUP655413:FUP655422 GEL655413:GEL655422 GOH655413:GOH655422 GYD655413:GYD655422 HHZ655413:HHZ655422 HRV655413:HRV655422 IBR655413:IBR655422 ILN655413:ILN655422 IVJ655413:IVJ655422 JFF655413:JFF655422 JPB655413:JPB655422 JYX655413:JYX655422 KIT655413:KIT655422 KSP655413:KSP655422 LCL655413:LCL655422 LMH655413:LMH655422 LWD655413:LWD655422 MFZ655413:MFZ655422 MPV655413:MPV655422 MZR655413:MZR655422 NJN655413:NJN655422 NTJ655413:NTJ655422 ODF655413:ODF655422 ONB655413:ONB655422 OWX655413:OWX655422 PGT655413:PGT655422 PQP655413:PQP655422 QAL655413:QAL655422 QKH655413:QKH655422 QUD655413:QUD655422 RDZ655413:RDZ655422 RNV655413:RNV655422 RXR655413:RXR655422 SHN655413:SHN655422 SRJ655413:SRJ655422 TBF655413:TBF655422 TLB655413:TLB655422 TUX655413:TUX655422 UET655413:UET655422 UOP655413:UOP655422 UYL655413:UYL655422 VIH655413:VIH655422 VSD655413:VSD655422 WBZ655413:WBZ655422 WLV655413:WLV655422 WVR655413:WVR655422 J720949:J720958 JF720949:JF720958 TB720949:TB720958 ACX720949:ACX720958 AMT720949:AMT720958 AWP720949:AWP720958 BGL720949:BGL720958 BQH720949:BQH720958 CAD720949:CAD720958 CJZ720949:CJZ720958 CTV720949:CTV720958 DDR720949:DDR720958 DNN720949:DNN720958 DXJ720949:DXJ720958 EHF720949:EHF720958 ERB720949:ERB720958 FAX720949:FAX720958 FKT720949:FKT720958 FUP720949:FUP720958 GEL720949:GEL720958 GOH720949:GOH720958 GYD720949:GYD720958 HHZ720949:HHZ720958 HRV720949:HRV720958 IBR720949:IBR720958 ILN720949:ILN720958 IVJ720949:IVJ720958 JFF720949:JFF720958 JPB720949:JPB720958 JYX720949:JYX720958 KIT720949:KIT720958 KSP720949:KSP720958 LCL720949:LCL720958 LMH720949:LMH720958 LWD720949:LWD720958 MFZ720949:MFZ720958 MPV720949:MPV720958 MZR720949:MZR720958 NJN720949:NJN720958 NTJ720949:NTJ720958 ODF720949:ODF720958 ONB720949:ONB720958 OWX720949:OWX720958 PGT720949:PGT720958 PQP720949:PQP720958 QAL720949:QAL720958 QKH720949:QKH720958 QUD720949:QUD720958 RDZ720949:RDZ720958 RNV720949:RNV720958 RXR720949:RXR720958 SHN720949:SHN720958 SRJ720949:SRJ720958 TBF720949:TBF720958 TLB720949:TLB720958 TUX720949:TUX720958 UET720949:UET720958 UOP720949:UOP720958 UYL720949:UYL720958 VIH720949:VIH720958 VSD720949:VSD720958 WBZ720949:WBZ720958 WLV720949:WLV720958 WVR720949:WVR720958 J786485:J786494 JF786485:JF786494 TB786485:TB786494 ACX786485:ACX786494 AMT786485:AMT786494 AWP786485:AWP786494 BGL786485:BGL786494 BQH786485:BQH786494 CAD786485:CAD786494 CJZ786485:CJZ786494 CTV786485:CTV786494 DDR786485:DDR786494 DNN786485:DNN786494 DXJ786485:DXJ786494 EHF786485:EHF786494 ERB786485:ERB786494 FAX786485:FAX786494 FKT786485:FKT786494 FUP786485:FUP786494 GEL786485:GEL786494 GOH786485:GOH786494 GYD786485:GYD786494 HHZ786485:HHZ786494 HRV786485:HRV786494 IBR786485:IBR786494 ILN786485:ILN786494 IVJ786485:IVJ786494 JFF786485:JFF786494 JPB786485:JPB786494 JYX786485:JYX786494 KIT786485:KIT786494 KSP786485:KSP786494 LCL786485:LCL786494 LMH786485:LMH786494 LWD786485:LWD786494 MFZ786485:MFZ786494 MPV786485:MPV786494 MZR786485:MZR786494 NJN786485:NJN786494 NTJ786485:NTJ786494 ODF786485:ODF786494 ONB786485:ONB786494 OWX786485:OWX786494 PGT786485:PGT786494 PQP786485:PQP786494 QAL786485:QAL786494 QKH786485:QKH786494 QUD786485:QUD786494 RDZ786485:RDZ786494 RNV786485:RNV786494 RXR786485:RXR786494 SHN786485:SHN786494 SRJ786485:SRJ786494 TBF786485:TBF786494 TLB786485:TLB786494 TUX786485:TUX786494 UET786485:UET786494 UOP786485:UOP786494 UYL786485:UYL786494 VIH786485:VIH786494 VSD786485:VSD786494 WBZ786485:WBZ786494 WLV786485:WLV786494 WVR786485:WVR786494 J852021:J852030 JF852021:JF852030 TB852021:TB852030 ACX852021:ACX852030 AMT852021:AMT852030 AWP852021:AWP852030 BGL852021:BGL852030 BQH852021:BQH852030 CAD852021:CAD852030 CJZ852021:CJZ852030 CTV852021:CTV852030 DDR852021:DDR852030 DNN852021:DNN852030 DXJ852021:DXJ852030 EHF852021:EHF852030 ERB852021:ERB852030 FAX852021:FAX852030 FKT852021:FKT852030 FUP852021:FUP852030 GEL852021:GEL852030 GOH852021:GOH852030 GYD852021:GYD852030 HHZ852021:HHZ852030 HRV852021:HRV852030 IBR852021:IBR852030 ILN852021:ILN852030 IVJ852021:IVJ852030 JFF852021:JFF852030 JPB852021:JPB852030 JYX852021:JYX852030 KIT852021:KIT852030 KSP852021:KSP852030 LCL852021:LCL852030 LMH852021:LMH852030 LWD852021:LWD852030 MFZ852021:MFZ852030 MPV852021:MPV852030 MZR852021:MZR852030 NJN852021:NJN852030 NTJ852021:NTJ852030 ODF852021:ODF852030 ONB852021:ONB852030 OWX852021:OWX852030 PGT852021:PGT852030 PQP852021:PQP852030 QAL852021:QAL852030 QKH852021:QKH852030 QUD852021:QUD852030 RDZ852021:RDZ852030 RNV852021:RNV852030 RXR852021:RXR852030 SHN852021:SHN852030 SRJ852021:SRJ852030 TBF852021:TBF852030 TLB852021:TLB852030 TUX852021:TUX852030 UET852021:UET852030 UOP852021:UOP852030 UYL852021:UYL852030 VIH852021:VIH852030 VSD852021:VSD852030 WBZ852021:WBZ852030 WLV852021:WLV852030 WVR852021:WVR852030 J917557:J917566 JF917557:JF917566 TB917557:TB917566 ACX917557:ACX917566 AMT917557:AMT917566 AWP917557:AWP917566 BGL917557:BGL917566 BQH917557:BQH917566 CAD917557:CAD917566 CJZ917557:CJZ917566 CTV917557:CTV917566 DDR917557:DDR917566 DNN917557:DNN917566 DXJ917557:DXJ917566 EHF917557:EHF917566 ERB917557:ERB917566 FAX917557:FAX917566 FKT917557:FKT917566 FUP917557:FUP917566 GEL917557:GEL917566 GOH917557:GOH917566 GYD917557:GYD917566 HHZ917557:HHZ917566 HRV917557:HRV917566 IBR917557:IBR917566 ILN917557:ILN917566 IVJ917557:IVJ917566 JFF917557:JFF917566 JPB917557:JPB917566 JYX917557:JYX917566 KIT917557:KIT917566 KSP917557:KSP917566 LCL917557:LCL917566 LMH917557:LMH917566 LWD917557:LWD917566 MFZ917557:MFZ917566 MPV917557:MPV917566 MZR917557:MZR917566 NJN917557:NJN917566 NTJ917557:NTJ917566 ODF917557:ODF917566 ONB917557:ONB917566 OWX917557:OWX917566 PGT917557:PGT917566 PQP917557:PQP917566 QAL917557:QAL917566 QKH917557:QKH917566 QUD917557:QUD917566 RDZ917557:RDZ917566 RNV917557:RNV917566 RXR917557:RXR917566 SHN917557:SHN917566 SRJ917557:SRJ917566 TBF917557:TBF917566 TLB917557:TLB917566 TUX917557:TUX917566 UET917557:UET917566 UOP917557:UOP917566 UYL917557:UYL917566 VIH917557:VIH917566 VSD917557:VSD917566 WBZ917557:WBZ917566 WLV917557:WLV917566 WVR917557:WVR917566 J983093:J983102 JF983093:JF983102 TB983093:TB983102 ACX983093:ACX983102 AMT983093:AMT983102 AWP983093:AWP983102 BGL983093:BGL983102 BQH983093:BQH983102 CAD983093:CAD983102 CJZ983093:CJZ983102 CTV983093:CTV983102 DDR983093:DDR983102 DNN983093:DNN983102 DXJ983093:DXJ983102 EHF983093:EHF983102 ERB983093:ERB983102 FAX983093:FAX983102 FKT983093:FKT983102 FUP983093:FUP983102 GEL983093:GEL983102 GOH983093:GOH983102 GYD983093:GYD983102 HHZ983093:HHZ983102 HRV983093:HRV983102 IBR983093:IBR983102 ILN983093:ILN983102 IVJ983093:IVJ983102 JFF983093:JFF983102 JPB983093:JPB983102 JYX983093:JYX983102 KIT983093:KIT983102 KSP983093:KSP983102 LCL983093:LCL983102 LMH983093:LMH983102 LWD983093:LWD983102 MFZ983093:MFZ983102 MPV983093:MPV983102 MZR983093:MZR983102 NJN983093:NJN983102 NTJ983093:NTJ983102 ODF983093:ODF983102 ONB983093:ONB983102 OWX983093:OWX983102 PGT983093:PGT983102 PQP983093:PQP983102 QAL983093:QAL983102 QKH983093:QKH983102 QUD983093:QUD983102 RDZ983093:RDZ983102 RNV983093:RNV983102 RXR983093:RXR983102 SHN983093:SHN983102 SRJ983093:SRJ983102 TBF983093:TBF983102 TLB983093:TLB983102 TUX983093:TUX983102 UET983093:UET983102 UOP983093:UOP983102 UYL983093:UYL983102 VIH983093:VIH983102 VSD983093:VSD983102 WBZ983093:WBZ983102 WLV983093:WLV983102 WVR983093:WVR983102 J72 JF72 TB72 ACX72 AMT72 AWP72 BGL72 BQH72 CAD72 CJZ72 CTV72 DDR72 DNN72 DXJ72 EHF72 ERB72 FAX72 FKT72 FUP72 GEL72 GOH72 GYD72 HHZ72 HRV72 IBR72 ILN72 IVJ72 JFF72 JPB72 JYX72 KIT72 KSP72 LCL72 LMH72 LWD72 MFZ72 MPV72 MZR72 NJN72 NTJ72 ODF72 ONB72 OWX72 PGT72 PQP72 QAL72 QKH72 QUD72 RDZ72 RNV72 RXR72 SHN72 SRJ72 TBF72 TLB72 TUX72 UET72 UOP72 UYL72 VIH72 VSD72 WBZ72 WLV72 WVR72 J65610 JF65610 TB65610 ACX65610 AMT65610 AWP65610 BGL65610 BQH65610 CAD65610 CJZ65610 CTV65610 DDR65610 DNN65610 DXJ65610 EHF65610 ERB65610 FAX65610 FKT65610 FUP65610 GEL65610 GOH65610 GYD65610 HHZ65610 HRV65610 IBR65610 ILN65610 IVJ65610 JFF65610 JPB65610 JYX65610 KIT65610 KSP65610 LCL65610 LMH65610 LWD65610 MFZ65610 MPV65610 MZR65610 NJN65610 NTJ65610 ODF65610 ONB65610 OWX65610 PGT65610 PQP65610 QAL65610 QKH65610 QUD65610 RDZ65610 RNV65610 RXR65610 SHN65610 SRJ65610 TBF65610 TLB65610 TUX65610 UET65610 UOP65610 UYL65610 VIH65610 VSD65610 WBZ65610 WLV65610 WVR65610 J131146 JF131146 TB131146 ACX131146 AMT131146 AWP131146 BGL131146 BQH131146 CAD131146 CJZ131146 CTV131146 DDR131146 DNN131146 DXJ131146 EHF131146 ERB131146 FAX131146 FKT131146 FUP131146 GEL131146 GOH131146 GYD131146 HHZ131146 HRV131146 IBR131146 ILN131146 IVJ131146 JFF131146 JPB131146 JYX131146 KIT131146 KSP131146 LCL131146 LMH131146 LWD131146 MFZ131146 MPV131146 MZR131146 NJN131146 NTJ131146 ODF131146 ONB131146 OWX131146 PGT131146 PQP131146 QAL131146 QKH131146 QUD131146 RDZ131146 RNV131146 RXR131146 SHN131146 SRJ131146 TBF131146 TLB131146 TUX131146 UET131146 UOP131146 UYL131146 VIH131146 VSD131146 WBZ131146 WLV131146 WVR131146 J196682 JF196682 TB196682 ACX196682 AMT196682 AWP196682 BGL196682 BQH196682 CAD196682 CJZ196682 CTV196682 DDR196682 DNN196682 DXJ196682 EHF196682 ERB196682 FAX196682 FKT196682 FUP196682 GEL196682 GOH196682 GYD196682 HHZ196682 HRV196682 IBR196682 ILN196682 IVJ196682 JFF196682 JPB196682 JYX196682 KIT196682 KSP196682 LCL196682 LMH196682 LWD196682 MFZ196682 MPV196682 MZR196682 NJN196682 NTJ196682 ODF196682 ONB196682 OWX196682 PGT196682 PQP196682 QAL196682 QKH196682 QUD196682 RDZ196682 RNV196682 RXR196682 SHN196682 SRJ196682 TBF196682 TLB196682 TUX196682 UET196682 UOP196682 UYL196682 VIH196682 VSD196682 WBZ196682 WLV196682 WVR196682 J262218 JF262218 TB262218 ACX262218 AMT262218 AWP262218 BGL262218 BQH262218 CAD262218 CJZ262218 CTV262218 DDR262218 DNN262218 DXJ262218 EHF262218 ERB262218 FAX262218 FKT262218 FUP262218 GEL262218 GOH262218 GYD262218 HHZ262218 HRV262218 IBR262218 ILN262218 IVJ262218 JFF262218 JPB262218 JYX262218 KIT262218 KSP262218 LCL262218 LMH262218 LWD262218 MFZ262218 MPV262218 MZR262218 NJN262218 NTJ262218 ODF262218 ONB262218 OWX262218 PGT262218 PQP262218 QAL262218 QKH262218 QUD262218 RDZ262218 RNV262218 RXR262218 SHN262218 SRJ262218 TBF262218 TLB262218 TUX262218 UET262218 UOP262218 UYL262218 VIH262218 VSD262218 WBZ262218 WLV262218 WVR262218 J327754 JF327754 TB327754 ACX327754 AMT327754 AWP327754 BGL327754 BQH327754 CAD327754 CJZ327754 CTV327754 DDR327754 DNN327754 DXJ327754 EHF327754 ERB327754 FAX327754 FKT327754 FUP327754 GEL327754 GOH327754 GYD327754 HHZ327754 HRV327754 IBR327754 ILN327754 IVJ327754 JFF327754 JPB327754 JYX327754 KIT327754 KSP327754 LCL327754 LMH327754 LWD327754 MFZ327754 MPV327754 MZR327754 NJN327754 NTJ327754 ODF327754 ONB327754 OWX327754 PGT327754 PQP327754 QAL327754 QKH327754 QUD327754 RDZ327754 RNV327754 RXR327754 SHN327754 SRJ327754 TBF327754 TLB327754 TUX327754 UET327754 UOP327754 UYL327754 VIH327754 VSD327754 WBZ327754 WLV327754 WVR327754 J393290 JF393290 TB393290 ACX393290 AMT393290 AWP393290 BGL393290 BQH393290 CAD393290 CJZ393290 CTV393290 DDR393290 DNN393290 DXJ393290 EHF393290 ERB393290 FAX393290 FKT393290 FUP393290 GEL393290 GOH393290 GYD393290 HHZ393290 HRV393290 IBR393290 ILN393290 IVJ393290 JFF393290 JPB393290 JYX393290 KIT393290 KSP393290 LCL393290 LMH393290 LWD393290 MFZ393290 MPV393290 MZR393290 NJN393290 NTJ393290 ODF393290 ONB393290 OWX393290 PGT393290 PQP393290 QAL393290 QKH393290 QUD393290 RDZ393290 RNV393290 RXR393290 SHN393290 SRJ393290 TBF393290 TLB393290 TUX393290 UET393290 UOP393290 UYL393290 VIH393290 VSD393290 WBZ393290 WLV393290 WVR393290 J458826 JF458826 TB458826 ACX458826 AMT458826 AWP458826 BGL458826 BQH458826 CAD458826 CJZ458826 CTV458826 DDR458826 DNN458826 DXJ458826 EHF458826 ERB458826 FAX458826 FKT458826 FUP458826 GEL458826 GOH458826 GYD458826 HHZ458826 HRV458826 IBR458826 ILN458826 IVJ458826 JFF458826 JPB458826 JYX458826 KIT458826 KSP458826 LCL458826 LMH458826 LWD458826 MFZ458826 MPV458826 MZR458826 NJN458826 NTJ458826 ODF458826 ONB458826 OWX458826 PGT458826 PQP458826 QAL458826 QKH458826 QUD458826 RDZ458826 RNV458826 RXR458826 SHN458826 SRJ458826 TBF458826 TLB458826 TUX458826 UET458826 UOP458826 UYL458826 VIH458826 VSD458826 WBZ458826 WLV458826 WVR458826 J524362 JF524362 TB524362 ACX524362 AMT524362 AWP524362 BGL524362 BQH524362 CAD524362 CJZ524362 CTV524362 DDR524362 DNN524362 DXJ524362 EHF524362 ERB524362 FAX524362 FKT524362 FUP524362 GEL524362 GOH524362 GYD524362 HHZ524362 HRV524362 IBR524362 ILN524362 IVJ524362 JFF524362 JPB524362 JYX524362 KIT524362 KSP524362 LCL524362 LMH524362 LWD524362 MFZ524362 MPV524362 MZR524362 NJN524362 NTJ524362 ODF524362 ONB524362 OWX524362 PGT524362 PQP524362 QAL524362 QKH524362 QUD524362 RDZ524362 RNV524362 RXR524362 SHN524362 SRJ524362 TBF524362 TLB524362 TUX524362 UET524362 UOP524362 UYL524362 VIH524362 VSD524362 WBZ524362 WLV524362 WVR524362 J589898 JF589898 TB589898 ACX589898 AMT589898 AWP589898 BGL589898 BQH589898 CAD589898 CJZ589898 CTV589898 DDR589898 DNN589898 DXJ589898 EHF589898 ERB589898 FAX589898 FKT589898 FUP589898 GEL589898 GOH589898 GYD589898 HHZ589898 HRV589898 IBR589898 ILN589898 IVJ589898 JFF589898 JPB589898 JYX589898 KIT589898 KSP589898 LCL589898 LMH589898 LWD589898 MFZ589898 MPV589898 MZR589898 NJN589898 NTJ589898 ODF589898 ONB589898 OWX589898 PGT589898 PQP589898 QAL589898 QKH589898 QUD589898 RDZ589898 RNV589898 RXR589898 SHN589898 SRJ589898 TBF589898 TLB589898 TUX589898 UET589898 UOP589898 UYL589898 VIH589898 VSD589898 WBZ589898 WLV589898 WVR589898 J655434 JF655434 TB655434 ACX655434 AMT655434 AWP655434 BGL655434 BQH655434 CAD655434 CJZ655434 CTV655434 DDR655434 DNN655434 DXJ655434 EHF655434 ERB655434 FAX655434 FKT655434 FUP655434 GEL655434 GOH655434 GYD655434 HHZ655434 HRV655434 IBR655434 ILN655434 IVJ655434 JFF655434 JPB655434 JYX655434 KIT655434 KSP655434 LCL655434 LMH655434 LWD655434 MFZ655434 MPV655434 MZR655434 NJN655434 NTJ655434 ODF655434 ONB655434 OWX655434 PGT655434 PQP655434 QAL655434 QKH655434 QUD655434 RDZ655434 RNV655434 RXR655434 SHN655434 SRJ655434 TBF655434 TLB655434 TUX655434 UET655434 UOP655434 UYL655434 VIH655434 VSD655434 WBZ655434 WLV655434 WVR655434 J720970 JF720970 TB720970 ACX720970 AMT720970 AWP720970 BGL720970 BQH720970 CAD720970 CJZ720970 CTV720970 DDR720970 DNN720970 DXJ720970 EHF720970 ERB720970 FAX720970 FKT720970 FUP720970 GEL720970 GOH720970 GYD720970 HHZ720970 HRV720970 IBR720970 ILN720970 IVJ720970 JFF720970 JPB720970 JYX720970 KIT720970 KSP720970 LCL720970 LMH720970 LWD720970 MFZ720970 MPV720970 MZR720970 NJN720970 NTJ720970 ODF720970 ONB720970 OWX720970 PGT720970 PQP720970 QAL720970 QKH720970 QUD720970 RDZ720970 RNV720970 RXR720970 SHN720970 SRJ720970 TBF720970 TLB720970 TUX720970 UET720970 UOP720970 UYL720970 VIH720970 VSD720970 WBZ720970 WLV720970 WVR720970 J786506 JF786506 TB786506 ACX786506 AMT786506 AWP786506 BGL786506 BQH786506 CAD786506 CJZ786506 CTV786506 DDR786506 DNN786506 DXJ786506 EHF786506 ERB786506 FAX786506 FKT786506 FUP786506 GEL786506 GOH786506 GYD786506 HHZ786506 HRV786506 IBR786506 ILN786506 IVJ786506 JFF786506 JPB786506 JYX786506 KIT786506 KSP786506 LCL786506 LMH786506 LWD786506 MFZ786506 MPV786506 MZR786506 NJN786506 NTJ786506 ODF786506 ONB786506 OWX786506 PGT786506 PQP786506 QAL786506 QKH786506 QUD786506 RDZ786506 RNV786506 RXR786506 SHN786506 SRJ786506 TBF786506 TLB786506 TUX786506 UET786506 UOP786506 UYL786506 VIH786506 VSD786506 WBZ786506 WLV786506 WVR786506 J852042 JF852042 TB852042 ACX852042 AMT852042 AWP852042 BGL852042 BQH852042 CAD852042 CJZ852042 CTV852042 DDR852042 DNN852042 DXJ852042 EHF852042 ERB852042 FAX852042 FKT852042 FUP852042 GEL852042 GOH852042 GYD852042 HHZ852042 HRV852042 IBR852042 ILN852042 IVJ852042 JFF852042 JPB852042 JYX852042 KIT852042 KSP852042 LCL852042 LMH852042 LWD852042 MFZ852042 MPV852042 MZR852042 NJN852042 NTJ852042 ODF852042 ONB852042 OWX852042 PGT852042 PQP852042 QAL852042 QKH852042 QUD852042 RDZ852042 RNV852042 RXR852042 SHN852042 SRJ852042 TBF852042 TLB852042 TUX852042 UET852042 UOP852042 UYL852042 VIH852042 VSD852042 WBZ852042 WLV852042 WVR852042 J917578 JF917578 TB917578 ACX917578 AMT917578 AWP917578 BGL917578 BQH917578 CAD917578 CJZ917578 CTV917578 DDR917578 DNN917578 DXJ917578 EHF917578 ERB917578 FAX917578 FKT917578 FUP917578 GEL917578 GOH917578 GYD917578 HHZ917578 HRV917578 IBR917578 ILN917578 IVJ917578 JFF917578 JPB917578 JYX917578 KIT917578 KSP917578 LCL917578 LMH917578 LWD917578 MFZ917578 MPV917578 MZR917578 NJN917578 NTJ917578 ODF917578 ONB917578 OWX917578 PGT917578 PQP917578 QAL917578 QKH917578 QUD917578 RDZ917578 RNV917578 RXR917578 SHN917578 SRJ917578 TBF917578 TLB917578 TUX917578 UET917578 UOP917578 UYL917578 VIH917578 VSD917578 WBZ917578 WLV917578 WVR917578 J983114 JF983114 TB983114 ACX983114 AMT983114 AWP983114 BGL983114 BQH983114 CAD983114 CJZ983114 CTV983114 DDR983114 DNN983114 DXJ983114 EHF983114 ERB983114 FAX983114 FKT983114 FUP983114 GEL983114 GOH983114 GYD983114 HHZ983114 HRV983114 IBR983114 ILN983114 IVJ983114 JFF983114 JPB983114 JYX983114 KIT983114 KSP983114 LCL983114 LMH983114 LWD983114 MFZ983114 MPV983114 MZR983114 NJN983114 NTJ983114 ODF983114 ONB983114 OWX983114 PGT983114 PQP983114 QAL983114 QKH983114 QUD983114 RDZ983114 RNV983114 RXR983114 SHN983114 SRJ983114 TBF983114 TLB983114 TUX983114 UET983114 UOP983114 UYL983114 VIH983114 VSD983114 WBZ983114 WLV983114 WVR983114 J32:J41 JF32:JF41 TB32:TB41 ACX32:ACX41 AMT32:AMT41 AWP32:AWP41 BGL32:BGL41 BQH32:BQH41 CAD32:CAD41 CJZ32:CJZ41 CTV32:CTV41 DDR32:DDR41 DNN32:DNN41 DXJ32:DXJ41 EHF32:EHF41 ERB32:ERB41 FAX32:FAX41 FKT32:FKT41 FUP32:FUP41 GEL32:GEL41 GOH32:GOH41 GYD32:GYD41 HHZ32:HHZ41 HRV32:HRV41 IBR32:IBR41 ILN32:ILN41 IVJ32:IVJ41 JFF32:JFF41 JPB32:JPB41 JYX32:JYX41 KIT32:KIT41 KSP32:KSP41 LCL32:LCL41 LMH32:LMH41 LWD32:LWD41 MFZ32:MFZ41 MPV32:MPV41 MZR32:MZR41 NJN32:NJN41 NTJ32:NTJ41 ODF32:ODF41 ONB32:ONB41 OWX32:OWX41 PGT32:PGT41 PQP32:PQP41 QAL32:QAL41 QKH32:QKH41 QUD32:QUD41 RDZ32:RDZ41 RNV32:RNV41 RXR32:RXR41 SHN32:SHN41 SRJ32:SRJ41 TBF32:TBF41 TLB32:TLB41 TUX32:TUX41 UET32:UET41 UOP32:UOP41 UYL32:UYL41 VIH32:VIH41 VSD32:VSD41 WBZ32:WBZ41 WLV32:WLV41 WVR32:WVR41 J65574:J65582 JF65574:JF65582 TB65574:TB65582 ACX65574:ACX65582 AMT65574:AMT65582 AWP65574:AWP65582 BGL65574:BGL65582 BQH65574:BQH65582 CAD65574:CAD65582 CJZ65574:CJZ65582 CTV65574:CTV65582 DDR65574:DDR65582 DNN65574:DNN65582 DXJ65574:DXJ65582 EHF65574:EHF65582 ERB65574:ERB65582 FAX65574:FAX65582 FKT65574:FKT65582 FUP65574:FUP65582 GEL65574:GEL65582 GOH65574:GOH65582 GYD65574:GYD65582 HHZ65574:HHZ65582 HRV65574:HRV65582 IBR65574:IBR65582 ILN65574:ILN65582 IVJ65574:IVJ65582 JFF65574:JFF65582 JPB65574:JPB65582 JYX65574:JYX65582 KIT65574:KIT65582 KSP65574:KSP65582 LCL65574:LCL65582 LMH65574:LMH65582 LWD65574:LWD65582 MFZ65574:MFZ65582 MPV65574:MPV65582 MZR65574:MZR65582 NJN65574:NJN65582 NTJ65574:NTJ65582 ODF65574:ODF65582 ONB65574:ONB65582 OWX65574:OWX65582 PGT65574:PGT65582 PQP65574:PQP65582 QAL65574:QAL65582 QKH65574:QKH65582 QUD65574:QUD65582 RDZ65574:RDZ65582 RNV65574:RNV65582 RXR65574:RXR65582 SHN65574:SHN65582 SRJ65574:SRJ65582 TBF65574:TBF65582 TLB65574:TLB65582 TUX65574:TUX65582 UET65574:UET65582 UOP65574:UOP65582 UYL65574:UYL65582 VIH65574:VIH65582 VSD65574:VSD65582 WBZ65574:WBZ65582 WLV65574:WLV65582 WVR65574:WVR65582 J131110:J131118 JF131110:JF131118 TB131110:TB131118 ACX131110:ACX131118 AMT131110:AMT131118 AWP131110:AWP131118 BGL131110:BGL131118 BQH131110:BQH131118 CAD131110:CAD131118 CJZ131110:CJZ131118 CTV131110:CTV131118 DDR131110:DDR131118 DNN131110:DNN131118 DXJ131110:DXJ131118 EHF131110:EHF131118 ERB131110:ERB131118 FAX131110:FAX131118 FKT131110:FKT131118 FUP131110:FUP131118 GEL131110:GEL131118 GOH131110:GOH131118 GYD131110:GYD131118 HHZ131110:HHZ131118 HRV131110:HRV131118 IBR131110:IBR131118 ILN131110:ILN131118 IVJ131110:IVJ131118 JFF131110:JFF131118 JPB131110:JPB131118 JYX131110:JYX131118 KIT131110:KIT131118 KSP131110:KSP131118 LCL131110:LCL131118 LMH131110:LMH131118 LWD131110:LWD131118 MFZ131110:MFZ131118 MPV131110:MPV131118 MZR131110:MZR131118 NJN131110:NJN131118 NTJ131110:NTJ131118 ODF131110:ODF131118 ONB131110:ONB131118 OWX131110:OWX131118 PGT131110:PGT131118 PQP131110:PQP131118 QAL131110:QAL131118 QKH131110:QKH131118 QUD131110:QUD131118 RDZ131110:RDZ131118 RNV131110:RNV131118 RXR131110:RXR131118 SHN131110:SHN131118 SRJ131110:SRJ131118 TBF131110:TBF131118 TLB131110:TLB131118 TUX131110:TUX131118 UET131110:UET131118 UOP131110:UOP131118 UYL131110:UYL131118 VIH131110:VIH131118 VSD131110:VSD131118 WBZ131110:WBZ131118 WLV131110:WLV131118 WVR131110:WVR131118 J196646:J196654 JF196646:JF196654 TB196646:TB196654 ACX196646:ACX196654 AMT196646:AMT196654 AWP196646:AWP196654 BGL196646:BGL196654 BQH196646:BQH196654 CAD196646:CAD196654 CJZ196646:CJZ196654 CTV196646:CTV196654 DDR196646:DDR196654 DNN196646:DNN196654 DXJ196646:DXJ196654 EHF196646:EHF196654 ERB196646:ERB196654 FAX196646:FAX196654 FKT196646:FKT196654 FUP196646:FUP196654 GEL196646:GEL196654 GOH196646:GOH196654 GYD196646:GYD196654 HHZ196646:HHZ196654 HRV196646:HRV196654 IBR196646:IBR196654 ILN196646:ILN196654 IVJ196646:IVJ196654 JFF196646:JFF196654 JPB196646:JPB196654 JYX196646:JYX196654 KIT196646:KIT196654 KSP196646:KSP196654 LCL196646:LCL196654 LMH196646:LMH196654 LWD196646:LWD196654 MFZ196646:MFZ196654 MPV196646:MPV196654 MZR196646:MZR196654 NJN196646:NJN196654 NTJ196646:NTJ196654 ODF196646:ODF196654 ONB196646:ONB196654 OWX196646:OWX196654 PGT196646:PGT196654 PQP196646:PQP196654 QAL196646:QAL196654 QKH196646:QKH196654 QUD196646:QUD196654 RDZ196646:RDZ196654 RNV196646:RNV196654 RXR196646:RXR196654 SHN196646:SHN196654 SRJ196646:SRJ196654 TBF196646:TBF196654 TLB196646:TLB196654 TUX196646:TUX196654 UET196646:UET196654 UOP196646:UOP196654 UYL196646:UYL196654 VIH196646:VIH196654 VSD196646:VSD196654 WBZ196646:WBZ196654 WLV196646:WLV196654 WVR196646:WVR196654 J262182:J262190 JF262182:JF262190 TB262182:TB262190 ACX262182:ACX262190 AMT262182:AMT262190 AWP262182:AWP262190 BGL262182:BGL262190 BQH262182:BQH262190 CAD262182:CAD262190 CJZ262182:CJZ262190 CTV262182:CTV262190 DDR262182:DDR262190 DNN262182:DNN262190 DXJ262182:DXJ262190 EHF262182:EHF262190 ERB262182:ERB262190 FAX262182:FAX262190 FKT262182:FKT262190 FUP262182:FUP262190 GEL262182:GEL262190 GOH262182:GOH262190 GYD262182:GYD262190 HHZ262182:HHZ262190 HRV262182:HRV262190 IBR262182:IBR262190 ILN262182:ILN262190 IVJ262182:IVJ262190 JFF262182:JFF262190 JPB262182:JPB262190 JYX262182:JYX262190 KIT262182:KIT262190 KSP262182:KSP262190 LCL262182:LCL262190 LMH262182:LMH262190 LWD262182:LWD262190 MFZ262182:MFZ262190 MPV262182:MPV262190 MZR262182:MZR262190 NJN262182:NJN262190 NTJ262182:NTJ262190 ODF262182:ODF262190 ONB262182:ONB262190 OWX262182:OWX262190 PGT262182:PGT262190 PQP262182:PQP262190 QAL262182:QAL262190 QKH262182:QKH262190 QUD262182:QUD262190 RDZ262182:RDZ262190 RNV262182:RNV262190 RXR262182:RXR262190 SHN262182:SHN262190 SRJ262182:SRJ262190 TBF262182:TBF262190 TLB262182:TLB262190 TUX262182:TUX262190 UET262182:UET262190 UOP262182:UOP262190 UYL262182:UYL262190 VIH262182:VIH262190 VSD262182:VSD262190 WBZ262182:WBZ262190 WLV262182:WLV262190 WVR262182:WVR262190 J327718:J327726 JF327718:JF327726 TB327718:TB327726 ACX327718:ACX327726 AMT327718:AMT327726 AWP327718:AWP327726 BGL327718:BGL327726 BQH327718:BQH327726 CAD327718:CAD327726 CJZ327718:CJZ327726 CTV327718:CTV327726 DDR327718:DDR327726 DNN327718:DNN327726 DXJ327718:DXJ327726 EHF327718:EHF327726 ERB327718:ERB327726 FAX327718:FAX327726 FKT327718:FKT327726 FUP327718:FUP327726 GEL327718:GEL327726 GOH327718:GOH327726 GYD327718:GYD327726 HHZ327718:HHZ327726 HRV327718:HRV327726 IBR327718:IBR327726 ILN327718:ILN327726 IVJ327718:IVJ327726 JFF327718:JFF327726 JPB327718:JPB327726 JYX327718:JYX327726 KIT327718:KIT327726 KSP327718:KSP327726 LCL327718:LCL327726 LMH327718:LMH327726 LWD327718:LWD327726 MFZ327718:MFZ327726 MPV327718:MPV327726 MZR327718:MZR327726 NJN327718:NJN327726 NTJ327718:NTJ327726 ODF327718:ODF327726 ONB327718:ONB327726 OWX327718:OWX327726 PGT327718:PGT327726 PQP327718:PQP327726 QAL327718:QAL327726 QKH327718:QKH327726 QUD327718:QUD327726 RDZ327718:RDZ327726 RNV327718:RNV327726 RXR327718:RXR327726 SHN327718:SHN327726 SRJ327718:SRJ327726 TBF327718:TBF327726 TLB327718:TLB327726 TUX327718:TUX327726 UET327718:UET327726 UOP327718:UOP327726 UYL327718:UYL327726 VIH327718:VIH327726 VSD327718:VSD327726 WBZ327718:WBZ327726 WLV327718:WLV327726 WVR327718:WVR327726 J393254:J393262 JF393254:JF393262 TB393254:TB393262 ACX393254:ACX393262 AMT393254:AMT393262 AWP393254:AWP393262 BGL393254:BGL393262 BQH393254:BQH393262 CAD393254:CAD393262 CJZ393254:CJZ393262 CTV393254:CTV393262 DDR393254:DDR393262 DNN393254:DNN393262 DXJ393254:DXJ393262 EHF393254:EHF393262 ERB393254:ERB393262 FAX393254:FAX393262 FKT393254:FKT393262 FUP393254:FUP393262 GEL393254:GEL393262 GOH393254:GOH393262 GYD393254:GYD393262 HHZ393254:HHZ393262 HRV393254:HRV393262 IBR393254:IBR393262 ILN393254:ILN393262 IVJ393254:IVJ393262 JFF393254:JFF393262 JPB393254:JPB393262 JYX393254:JYX393262 KIT393254:KIT393262 KSP393254:KSP393262 LCL393254:LCL393262 LMH393254:LMH393262 LWD393254:LWD393262 MFZ393254:MFZ393262 MPV393254:MPV393262 MZR393254:MZR393262 NJN393254:NJN393262 NTJ393254:NTJ393262 ODF393254:ODF393262 ONB393254:ONB393262 OWX393254:OWX393262 PGT393254:PGT393262 PQP393254:PQP393262 QAL393254:QAL393262 QKH393254:QKH393262 QUD393254:QUD393262 RDZ393254:RDZ393262 RNV393254:RNV393262 RXR393254:RXR393262 SHN393254:SHN393262 SRJ393254:SRJ393262 TBF393254:TBF393262 TLB393254:TLB393262 TUX393254:TUX393262 UET393254:UET393262 UOP393254:UOP393262 UYL393254:UYL393262 VIH393254:VIH393262 VSD393254:VSD393262 WBZ393254:WBZ393262 WLV393254:WLV393262 WVR393254:WVR393262 J458790:J458798 JF458790:JF458798 TB458790:TB458798 ACX458790:ACX458798 AMT458790:AMT458798 AWP458790:AWP458798 BGL458790:BGL458798 BQH458790:BQH458798 CAD458790:CAD458798 CJZ458790:CJZ458798 CTV458790:CTV458798 DDR458790:DDR458798 DNN458790:DNN458798 DXJ458790:DXJ458798 EHF458790:EHF458798 ERB458790:ERB458798 FAX458790:FAX458798 FKT458790:FKT458798 FUP458790:FUP458798 GEL458790:GEL458798 GOH458790:GOH458798 GYD458790:GYD458798 HHZ458790:HHZ458798 HRV458790:HRV458798 IBR458790:IBR458798 ILN458790:ILN458798 IVJ458790:IVJ458798 JFF458790:JFF458798 JPB458790:JPB458798 JYX458790:JYX458798 KIT458790:KIT458798 KSP458790:KSP458798 LCL458790:LCL458798 LMH458790:LMH458798 LWD458790:LWD458798 MFZ458790:MFZ458798 MPV458790:MPV458798 MZR458790:MZR458798 NJN458790:NJN458798 NTJ458790:NTJ458798 ODF458790:ODF458798 ONB458790:ONB458798 OWX458790:OWX458798 PGT458790:PGT458798 PQP458790:PQP458798 QAL458790:QAL458798 QKH458790:QKH458798 QUD458790:QUD458798 RDZ458790:RDZ458798 RNV458790:RNV458798 RXR458790:RXR458798 SHN458790:SHN458798 SRJ458790:SRJ458798 TBF458790:TBF458798 TLB458790:TLB458798 TUX458790:TUX458798 UET458790:UET458798 UOP458790:UOP458798 UYL458790:UYL458798 VIH458790:VIH458798 VSD458790:VSD458798 WBZ458790:WBZ458798 WLV458790:WLV458798 WVR458790:WVR458798 J524326:J524334 JF524326:JF524334 TB524326:TB524334 ACX524326:ACX524334 AMT524326:AMT524334 AWP524326:AWP524334 BGL524326:BGL524334 BQH524326:BQH524334 CAD524326:CAD524334 CJZ524326:CJZ524334 CTV524326:CTV524334 DDR524326:DDR524334 DNN524326:DNN524334 DXJ524326:DXJ524334 EHF524326:EHF524334 ERB524326:ERB524334 FAX524326:FAX524334 FKT524326:FKT524334 FUP524326:FUP524334 GEL524326:GEL524334 GOH524326:GOH524334 GYD524326:GYD524334 HHZ524326:HHZ524334 HRV524326:HRV524334 IBR524326:IBR524334 ILN524326:ILN524334 IVJ524326:IVJ524334 JFF524326:JFF524334 JPB524326:JPB524334 JYX524326:JYX524334 KIT524326:KIT524334 KSP524326:KSP524334 LCL524326:LCL524334 LMH524326:LMH524334 LWD524326:LWD524334 MFZ524326:MFZ524334 MPV524326:MPV524334 MZR524326:MZR524334 NJN524326:NJN524334 NTJ524326:NTJ524334 ODF524326:ODF524334 ONB524326:ONB524334 OWX524326:OWX524334 PGT524326:PGT524334 PQP524326:PQP524334 QAL524326:QAL524334 QKH524326:QKH524334 QUD524326:QUD524334 RDZ524326:RDZ524334 RNV524326:RNV524334 RXR524326:RXR524334 SHN524326:SHN524334 SRJ524326:SRJ524334 TBF524326:TBF524334 TLB524326:TLB524334 TUX524326:TUX524334 UET524326:UET524334 UOP524326:UOP524334 UYL524326:UYL524334 VIH524326:VIH524334 VSD524326:VSD524334 WBZ524326:WBZ524334 WLV524326:WLV524334 WVR524326:WVR524334 J589862:J589870 JF589862:JF589870 TB589862:TB589870 ACX589862:ACX589870 AMT589862:AMT589870 AWP589862:AWP589870 BGL589862:BGL589870 BQH589862:BQH589870 CAD589862:CAD589870 CJZ589862:CJZ589870 CTV589862:CTV589870 DDR589862:DDR589870 DNN589862:DNN589870 DXJ589862:DXJ589870 EHF589862:EHF589870 ERB589862:ERB589870 FAX589862:FAX589870 FKT589862:FKT589870 FUP589862:FUP589870 GEL589862:GEL589870 GOH589862:GOH589870 GYD589862:GYD589870 HHZ589862:HHZ589870 HRV589862:HRV589870 IBR589862:IBR589870 ILN589862:ILN589870 IVJ589862:IVJ589870 JFF589862:JFF589870 JPB589862:JPB589870 JYX589862:JYX589870 KIT589862:KIT589870 KSP589862:KSP589870 LCL589862:LCL589870 LMH589862:LMH589870 LWD589862:LWD589870 MFZ589862:MFZ589870 MPV589862:MPV589870 MZR589862:MZR589870 NJN589862:NJN589870 NTJ589862:NTJ589870 ODF589862:ODF589870 ONB589862:ONB589870 OWX589862:OWX589870 PGT589862:PGT589870 PQP589862:PQP589870 QAL589862:QAL589870 QKH589862:QKH589870 QUD589862:QUD589870 RDZ589862:RDZ589870 RNV589862:RNV589870 RXR589862:RXR589870 SHN589862:SHN589870 SRJ589862:SRJ589870 TBF589862:TBF589870 TLB589862:TLB589870 TUX589862:TUX589870 UET589862:UET589870 UOP589862:UOP589870 UYL589862:UYL589870 VIH589862:VIH589870 VSD589862:VSD589870 WBZ589862:WBZ589870 WLV589862:WLV589870 WVR589862:WVR589870 J655398:J655406 JF655398:JF655406 TB655398:TB655406 ACX655398:ACX655406 AMT655398:AMT655406 AWP655398:AWP655406 BGL655398:BGL655406 BQH655398:BQH655406 CAD655398:CAD655406 CJZ655398:CJZ655406 CTV655398:CTV655406 DDR655398:DDR655406 DNN655398:DNN655406 DXJ655398:DXJ655406 EHF655398:EHF655406 ERB655398:ERB655406 FAX655398:FAX655406 FKT655398:FKT655406 FUP655398:FUP655406 GEL655398:GEL655406 GOH655398:GOH655406 GYD655398:GYD655406 HHZ655398:HHZ655406 HRV655398:HRV655406 IBR655398:IBR655406 ILN655398:ILN655406 IVJ655398:IVJ655406 JFF655398:JFF655406 JPB655398:JPB655406 JYX655398:JYX655406 KIT655398:KIT655406 KSP655398:KSP655406 LCL655398:LCL655406 LMH655398:LMH655406 LWD655398:LWD655406 MFZ655398:MFZ655406 MPV655398:MPV655406 MZR655398:MZR655406 NJN655398:NJN655406 NTJ655398:NTJ655406 ODF655398:ODF655406 ONB655398:ONB655406 OWX655398:OWX655406 PGT655398:PGT655406 PQP655398:PQP655406 QAL655398:QAL655406 QKH655398:QKH655406 QUD655398:QUD655406 RDZ655398:RDZ655406 RNV655398:RNV655406 RXR655398:RXR655406 SHN655398:SHN655406 SRJ655398:SRJ655406 TBF655398:TBF655406 TLB655398:TLB655406 TUX655398:TUX655406 UET655398:UET655406 UOP655398:UOP655406 UYL655398:UYL655406 VIH655398:VIH655406 VSD655398:VSD655406 WBZ655398:WBZ655406 WLV655398:WLV655406 WVR655398:WVR655406 J720934:J720942 JF720934:JF720942 TB720934:TB720942 ACX720934:ACX720942 AMT720934:AMT720942 AWP720934:AWP720942 BGL720934:BGL720942 BQH720934:BQH720942 CAD720934:CAD720942 CJZ720934:CJZ720942 CTV720934:CTV720942 DDR720934:DDR720942 DNN720934:DNN720942 DXJ720934:DXJ720942 EHF720934:EHF720942 ERB720934:ERB720942 FAX720934:FAX720942 FKT720934:FKT720942 FUP720934:FUP720942 GEL720934:GEL720942 GOH720934:GOH720942 GYD720934:GYD720942 HHZ720934:HHZ720942 HRV720934:HRV720942 IBR720934:IBR720942 ILN720934:ILN720942 IVJ720934:IVJ720942 JFF720934:JFF720942 JPB720934:JPB720942 JYX720934:JYX720942 KIT720934:KIT720942 KSP720934:KSP720942 LCL720934:LCL720942 LMH720934:LMH720942 LWD720934:LWD720942 MFZ720934:MFZ720942 MPV720934:MPV720942 MZR720934:MZR720942 NJN720934:NJN720942 NTJ720934:NTJ720942 ODF720934:ODF720942 ONB720934:ONB720942 OWX720934:OWX720942 PGT720934:PGT720942 PQP720934:PQP720942 QAL720934:QAL720942 QKH720934:QKH720942 QUD720934:QUD720942 RDZ720934:RDZ720942 RNV720934:RNV720942 RXR720934:RXR720942 SHN720934:SHN720942 SRJ720934:SRJ720942 TBF720934:TBF720942 TLB720934:TLB720942 TUX720934:TUX720942 UET720934:UET720942 UOP720934:UOP720942 UYL720934:UYL720942 VIH720934:VIH720942 VSD720934:VSD720942 WBZ720934:WBZ720942 WLV720934:WLV720942 WVR720934:WVR720942 J786470:J786478 JF786470:JF786478 TB786470:TB786478 ACX786470:ACX786478 AMT786470:AMT786478 AWP786470:AWP786478 BGL786470:BGL786478 BQH786470:BQH786478 CAD786470:CAD786478 CJZ786470:CJZ786478 CTV786470:CTV786478 DDR786470:DDR786478 DNN786470:DNN786478 DXJ786470:DXJ786478 EHF786470:EHF786478 ERB786470:ERB786478 FAX786470:FAX786478 FKT786470:FKT786478 FUP786470:FUP786478 GEL786470:GEL786478 GOH786470:GOH786478 GYD786470:GYD786478 HHZ786470:HHZ786478 HRV786470:HRV786478 IBR786470:IBR786478 ILN786470:ILN786478 IVJ786470:IVJ786478 JFF786470:JFF786478 JPB786470:JPB786478 JYX786470:JYX786478 KIT786470:KIT786478 KSP786470:KSP786478 LCL786470:LCL786478 LMH786470:LMH786478 LWD786470:LWD786478 MFZ786470:MFZ786478 MPV786470:MPV786478 MZR786470:MZR786478 NJN786470:NJN786478 NTJ786470:NTJ786478 ODF786470:ODF786478 ONB786470:ONB786478 OWX786470:OWX786478 PGT786470:PGT786478 PQP786470:PQP786478 QAL786470:QAL786478 QKH786470:QKH786478 QUD786470:QUD786478 RDZ786470:RDZ786478 RNV786470:RNV786478 RXR786470:RXR786478 SHN786470:SHN786478 SRJ786470:SRJ786478 TBF786470:TBF786478 TLB786470:TLB786478 TUX786470:TUX786478 UET786470:UET786478 UOP786470:UOP786478 UYL786470:UYL786478 VIH786470:VIH786478 VSD786470:VSD786478 WBZ786470:WBZ786478 WLV786470:WLV786478 WVR786470:WVR786478 J852006:J852014 JF852006:JF852014 TB852006:TB852014 ACX852006:ACX852014 AMT852006:AMT852014 AWP852006:AWP852014 BGL852006:BGL852014 BQH852006:BQH852014 CAD852006:CAD852014 CJZ852006:CJZ852014 CTV852006:CTV852014 DDR852006:DDR852014 DNN852006:DNN852014 DXJ852006:DXJ852014 EHF852006:EHF852014 ERB852006:ERB852014 FAX852006:FAX852014 FKT852006:FKT852014 FUP852006:FUP852014 GEL852006:GEL852014 GOH852006:GOH852014 GYD852006:GYD852014 HHZ852006:HHZ852014 HRV852006:HRV852014 IBR852006:IBR852014 ILN852006:ILN852014 IVJ852006:IVJ852014 JFF852006:JFF852014 JPB852006:JPB852014 JYX852006:JYX852014 KIT852006:KIT852014 KSP852006:KSP852014 LCL852006:LCL852014 LMH852006:LMH852014 LWD852006:LWD852014 MFZ852006:MFZ852014 MPV852006:MPV852014 MZR852006:MZR852014 NJN852006:NJN852014 NTJ852006:NTJ852014 ODF852006:ODF852014 ONB852006:ONB852014 OWX852006:OWX852014 PGT852006:PGT852014 PQP852006:PQP852014 QAL852006:QAL852014 QKH852006:QKH852014 QUD852006:QUD852014 RDZ852006:RDZ852014 RNV852006:RNV852014 RXR852006:RXR852014 SHN852006:SHN852014 SRJ852006:SRJ852014 TBF852006:TBF852014 TLB852006:TLB852014 TUX852006:TUX852014 UET852006:UET852014 UOP852006:UOP852014 UYL852006:UYL852014 VIH852006:VIH852014 VSD852006:VSD852014 WBZ852006:WBZ852014 WLV852006:WLV852014 WVR852006:WVR852014 J917542:J917550 JF917542:JF917550 TB917542:TB917550 ACX917542:ACX917550 AMT917542:AMT917550 AWP917542:AWP917550 BGL917542:BGL917550 BQH917542:BQH917550 CAD917542:CAD917550 CJZ917542:CJZ917550 CTV917542:CTV917550 DDR917542:DDR917550 DNN917542:DNN917550 DXJ917542:DXJ917550 EHF917542:EHF917550 ERB917542:ERB917550 FAX917542:FAX917550 FKT917542:FKT917550 FUP917542:FUP917550 GEL917542:GEL917550 GOH917542:GOH917550 GYD917542:GYD917550 HHZ917542:HHZ917550 HRV917542:HRV917550 IBR917542:IBR917550 ILN917542:ILN917550 IVJ917542:IVJ917550 JFF917542:JFF917550 JPB917542:JPB917550 JYX917542:JYX917550 KIT917542:KIT917550 KSP917542:KSP917550 LCL917542:LCL917550 LMH917542:LMH917550 LWD917542:LWD917550 MFZ917542:MFZ917550 MPV917542:MPV917550 MZR917542:MZR917550 NJN917542:NJN917550 NTJ917542:NTJ917550 ODF917542:ODF917550 ONB917542:ONB917550 OWX917542:OWX917550 PGT917542:PGT917550 PQP917542:PQP917550 QAL917542:QAL917550 QKH917542:QKH917550 QUD917542:QUD917550 RDZ917542:RDZ917550 RNV917542:RNV917550 RXR917542:RXR917550 SHN917542:SHN917550 SRJ917542:SRJ917550 TBF917542:TBF917550 TLB917542:TLB917550 TUX917542:TUX917550 UET917542:UET917550 UOP917542:UOP917550 UYL917542:UYL917550 VIH917542:VIH917550 VSD917542:VSD917550 WBZ917542:WBZ917550 WLV917542:WLV917550 WVR917542:WVR917550 J983078:J983086 JF983078:JF983086 TB983078:TB983086 ACX983078:ACX983086 AMT983078:AMT983086 AWP983078:AWP983086 BGL983078:BGL983086 BQH983078:BQH983086 CAD983078:CAD983086 CJZ983078:CJZ983086 CTV983078:CTV983086 DDR983078:DDR983086 DNN983078:DNN983086 DXJ983078:DXJ983086 EHF983078:EHF983086 ERB983078:ERB983086 FAX983078:FAX983086 FKT983078:FKT983086 FUP983078:FUP983086 GEL983078:GEL983086 GOH983078:GOH983086 GYD983078:GYD983086 HHZ983078:HHZ983086 HRV983078:HRV983086 IBR983078:IBR983086 ILN983078:ILN983086 IVJ983078:IVJ983086 JFF983078:JFF983086 JPB983078:JPB983086 JYX983078:JYX983086 KIT983078:KIT983086 KSP983078:KSP983086 LCL983078:LCL983086 LMH983078:LMH983086 LWD983078:LWD983086 MFZ983078:MFZ983086 MPV983078:MPV983086 MZR983078:MZR983086 NJN983078:NJN983086 NTJ983078:NTJ983086 ODF983078:ODF983086 ONB983078:ONB983086 OWX983078:OWX983086 PGT983078:PGT983086 PQP983078:PQP983086 QAL983078:QAL983086 QKH983078:QKH983086 QUD983078:QUD983086 RDZ983078:RDZ983086 RNV983078:RNV983086 RXR983078:RXR983086 SHN983078:SHN983086 SRJ983078:SRJ983086 TBF983078:TBF983086 TLB983078:TLB983086 TUX983078:TUX983086 UET983078:UET983086 UOP983078:UOP983086 UYL983078:UYL983086 VIH983078:VIH983086 VSD983078:VSD983086 WBZ983078:WBZ983086 WLV983078:WLV983086 WVR983078:WVR983086 J90 JF90 TB90 ACX90 AMT90 AWP90 BGL90 BQH90 CAD90 CJZ90 CTV90 DDR90 DNN90 DXJ90 EHF90 ERB90 FAX90 FKT90 FUP90 GEL90 GOH90 GYD90 HHZ90 HRV90 IBR90 ILN90 IVJ90 JFF90 JPB90 JYX90 KIT90 KSP90 LCL90 LMH90 LWD90 MFZ90 MPV90 MZR90 NJN90 NTJ90 ODF90 ONB90 OWX90 PGT90 PQP90 QAL90 QKH90 QUD90 RDZ90 RNV90 RXR90 SHN90 SRJ90 TBF90 TLB90 TUX90 UET90 UOP90 UYL90 VIH90 VSD90 WBZ90 WLV90 WVR90 J65626 JF65626 TB65626 ACX65626 AMT65626 AWP65626 BGL65626 BQH65626 CAD65626 CJZ65626 CTV65626 DDR65626 DNN65626 DXJ65626 EHF65626 ERB65626 FAX65626 FKT65626 FUP65626 GEL65626 GOH65626 GYD65626 HHZ65626 HRV65626 IBR65626 ILN65626 IVJ65626 JFF65626 JPB65626 JYX65626 KIT65626 KSP65626 LCL65626 LMH65626 LWD65626 MFZ65626 MPV65626 MZR65626 NJN65626 NTJ65626 ODF65626 ONB65626 OWX65626 PGT65626 PQP65626 QAL65626 QKH65626 QUD65626 RDZ65626 RNV65626 RXR65626 SHN65626 SRJ65626 TBF65626 TLB65626 TUX65626 UET65626 UOP65626 UYL65626 VIH65626 VSD65626 WBZ65626 WLV65626 WVR65626 J131162 JF131162 TB131162 ACX131162 AMT131162 AWP131162 BGL131162 BQH131162 CAD131162 CJZ131162 CTV131162 DDR131162 DNN131162 DXJ131162 EHF131162 ERB131162 FAX131162 FKT131162 FUP131162 GEL131162 GOH131162 GYD131162 HHZ131162 HRV131162 IBR131162 ILN131162 IVJ131162 JFF131162 JPB131162 JYX131162 KIT131162 KSP131162 LCL131162 LMH131162 LWD131162 MFZ131162 MPV131162 MZR131162 NJN131162 NTJ131162 ODF131162 ONB131162 OWX131162 PGT131162 PQP131162 QAL131162 QKH131162 QUD131162 RDZ131162 RNV131162 RXR131162 SHN131162 SRJ131162 TBF131162 TLB131162 TUX131162 UET131162 UOP131162 UYL131162 VIH131162 VSD131162 WBZ131162 WLV131162 WVR131162 J196698 JF196698 TB196698 ACX196698 AMT196698 AWP196698 BGL196698 BQH196698 CAD196698 CJZ196698 CTV196698 DDR196698 DNN196698 DXJ196698 EHF196698 ERB196698 FAX196698 FKT196698 FUP196698 GEL196698 GOH196698 GYD196698 HHZ196698 HRV196698 IBR196698 ILN196698 IVJ196698 JFF196698 JPB196698 JYX196698 KIT196698 KSP196698 LCL196698 LMH196698 LWD196698 MFZ196698 MPV196698 MZR196698 NJN196698 NTJ196698 ODF196698 ONB196698 OWX196698 PGT196698 PQP196698 QAL196698 QKH196698 QUD196698 RDZ196698 RNV196698 RXR196698 SHN196698 SRJ196698 TBF196698 TLB196698 TUX196698 UET196698 UOP196698 UYL196698 VIH196698 VSD196698 WBZ196698 WLV196698 WVR196698 J262234 JF262234 TB262234 ACX262234 AMT262234 AWP262234 BGL262234 BQH262234 CAD262234 CJZ262234 CTV262234 DDR262234 DNN262234 DXJ262234 EHF262234 ERB262234 FAX262234 FKT262234 FUP262234 GEL262234 GOH262234 GYD262234 HHZ262234 HRV262234 IBR262234 ILN262234 IVJ262234 JFF262234 JPB262234 JYX262234 KIT262234 KSP262234 LCL262234 LMH262234 LWD262234 MFZ262234 MPV262234 MZR262234 NJN262234 NTJ262234 ODF262234 ONB262234 OWX262234 PGT262234 PQP262234 QAL262234 QKH262234 QUD262234 RDZ262234 RNV262234 RXR262234 SHN262234 SRJ262234 TBF262234 TLB262234 TUX262234 UET262234 UOP262234 UYL262234 VIH262234 VSD262234 WBZ262234 WLV262234 WVR262234 J327770 JF327770 TB327770 ACX327770 AMT327770 AWP327770 BGL327770 BQH327770 CAD327770 CJZ327770 CTV327770 DDR327770 DNN327770 DXJ327770 EHF327770 ERB327770 FAX327770 FKT327770 FUP327770 GEL327770 GOH327770 GYD327770 HHZ327770 HRV327770 IBR327770 ILN327770 IVJ327770 JFF327770 JPB327770 JYX327770 KIT327770 KSP327770 LCL327770 LMH327770 LWD327770 MFZ327770 MPV327770 MZR327770 NJN327770 NTJ327770 ODF327770 ONB327770 OWX327770 PGT327770 PQP327770 QAL327770 QKH327770 QUD327770 RDZ327770 RNV327770 RXR327770 SHN327770 SRJ327770 TBF327770 TLB327770 TUX327770 UET327770 UOP327770 UYL327770 VIH327770 VSD327770 WBZ327770 WLV327770 WVR327770 J393306 JF393306 TB393306 ACX393306 AMT393306 AWP393306 BGL393306 BQH393306 CAD393306 CJZ393306 CTV393306 DDR393306 DNN393306 DXJ393306 EHF393306 ERB393306 FAX393306 FKT393306 FUP393306 GEL393306 GOH393306 GYD393306 HHZ393306 HRV393306 IBR393306 ILN393306 IVJ393306 JFF393306 JPB393306 JYX393306 KIT393306 KSP393306 LCL393306 LMH393306 LWD393306 MFZ393306 MPV393306 MZR393306 NJN393306 NTJ393306 ODF393306 ONB393306 OWX393306 PGT393306 PQP393306 QAL393306 QKH393306 QUD393306 RDZ393306 RNV393306 RXR393306 SHN393306 SRJ393306 TBF393306 TLB393306 TUX393306 UET393306 UOP393306 UYL393306 VIH393306 VSD393306 WBZ393306 WLV393306 WVR393306 J458842 JF458842 TB458842 ACX458842 AMT458842 AWP458842 BGL458842 BQH458842 CAD458842 CJZ458842 CTV458842 DDR458842 DNN458842 DXJ458842 EHF458842 ERB458842 FAX458842 FKT458842 FUP458842 GEL458842 GOH458842 GYD458842 HHZ458842 HRV458842 IBR458842 ILN458842 IVJ458842 JFF458842 JPB458842 JYX458842 KIT458842 KSP458842 LCL458842 LMH458842 LWD458842 MFZ458842 MPV458842 MZR458842 NJN458842 NTJ458842 ODF458842 ONB458842 OWX458842 PGT458842 PQP458842 QAL458842 QKH458842 QUD458842 RDZ458842 RNV458842 RXR458842 SHN458842 SRJ458842 TBF458842 TLB458842 TUX458842 UET458842 UOP458842 UYL458842 VIH458842 VSD458842 WBZ458842 WLV458842 WVR458842 J524378 JF524378 TB524378 ACX524378 AMT524378 AWP524378 BGL524378 BQH524378 CAD524378 CJZ524378 CTV524378 DDR524378 DNN524378 DXJ524378 EHF524378 ERB524378 FAX524378 FKT524378 FUP524378 GEL524378 GOH524378 GYD524378 HHZ524378 HRV524378 IBR524378 ILN524378 IVJ524378 JFF524378 JPB524378 JYX524378 KIT524378 KSP524378 LCL524378 LMH524378 LWD524378 MFZ524378 MPV524378 MZR524378 NJN524378 NTJ524378 ODF524378 ONB524378 OWX524378 PGT524378 PQP524378 QAL524378 QKH524378 QUD524378 RDZ524378 RNV524378 RXR524378 SHN524378 SRJ524378 TBF524378 TLB524378 TUX524378 UET524378 UOP524378 UYL524378 VIH524378 VSD524378 WBZ524378 WLV524378 WVR524378 J589914 JF589914 TB589914 ACX589914 AMT589914 AWP589914 BGL589914 BQH589914 CAD589914 CJZ589914 CTV589914 DDR589914 DNN589914 DXJ589914 EHF589914 ERB589914 FAX589914 FKT589914 FUP589914 GEL589914 GOH589914 GYD589914 HHZ589914 HRV589914 IBR589914 ILN589914 IVJ589914 JFF589914 JPB589914 JYX589914 KIT589914 KSP589914 LCL589914 LMH589914 LWD589914 MFZ589914 MPV589914 MZR589914 NJN589914 NTJ589914 ODF589914 ONB589914 OWX589914 PGT589914 PQP589914 QAL589914 QKH589914 QUD589914 RDZ589914 RNV589914 RXR589914 SHN589914 SRJ589914 TBF589914 TLB589914 TUX589914 UET589914 UOP589914 UYL589914 VIH589914 VSD589914 WBZ589914 WLV589914 WVR589914 J655450 JF655450 TB655450 ACX655450 AMT655450 AWP655450 BGL655450 BQH655450 CAD655450 CJZ655450 CTV655450 DDR655450 DNN655450 DXJ655450 EHF655450 ERB655450 FAX655450 FKT655450 FUP655450 GEL655450 GOH655450 GYD655450 HHZ655450 HRV655450 IBR655450 ILN655450 IVJ655450 JFF655450 JPB655450 JYX655450 KIT655450 KSP655450 LCL655450 LMH655450 LWD655450 MFZ655450 MPV655450 MZR655450 NJN655450 NTJ655450 ODF655450 ONB655450 OWX655450 PGT655450 PQP655450 QAL655450 QKH655450 QUD655450 RDZ655450 RNV655450 RXR655450 SHN655450 SRJ655450 TBF655450 TLB655450 TUX655450 UET655450 UOP655450 UYL655450 VIH655450 VSD655450 WBZ655450 WLV655450 WVR655450 J720986 JF720986 TB720986 ACX720986 AMT720986 AWP720986 BGL720986 BQH720986 CAD720986 CJZ720986 CTV720986 DDR720986 DNN720986 DXJ720986 EHF720986 ERB720986 FAX720986 FKT720986 FUP720986 GEL720986 GOH720986 GYD720986 HHZ720986 HRV720986 IBR720986 ILN720986 IVJ720986 JFF720986 JPB720986 JYX720986 KIT720986 KSP720986 LCL720986 LMH720986 LWD720986 MFZ720986 MPV720986 MZR720986 NJN720986 NTJ720986 ODF720986 ONB720986 OWX720986 PGT720986 PQP720986 QAL720986 QKH720986 QUD720986 RDZ720986 RNV720986 RXR720986 SHN720986 SRJ720986 TBF720986 TLB720986 TUX720986 UET720986 UOP720986 UYL720986 VIH720986 VSD720986 WBZ720986 WLV720986 WVR720986 J786522 JF786522 TB786522 ACX786522 AMT786522 AWP786522 BGL786522 BQH786522 CAD786522 CJZ786522 CTV786522 DDR786522 DNN786522 DXJ786522 EHF786522 ERB786522 FAX786522 FKT786522 FUP786522 GEL786522 GOH786522 GYD786522 HHZ786522 HRV786522 IBR786522 ILN786522 IVJ786522 JFF786522 JPB786522 JYX786522 KIT786522 KSP786522 LCL786522 LMH786522 LWD786522 MFZ786522 MPV786522 MZR786522 NJN786522 NTJ786522 ODF786522 ONB786522 OWX786522 PGT786522 PQP786522 QAL786522 QKH786522 QUD786522 RDZ786522 RNV786522 RXR786522 SHN786522 SRJ786522 TBF786522 TLB786522 TUX786522 UET786522 UOP786522 UYL786522 VIH786522 VSD786522 WBZ786522 WLV786522 WVR786522 J852058 JF852058 TB852058 ACX852058 AMT852058 AWP852058 BGL852058 BQH852058 CAD852058 CJZ852058 CTV852058 DDR852058 DNN852058 DXJ852058 EHF852058 ERB852058 FAX852058 FKT852058 FUP852058 GEL852058 GOH852058 GYD852058 HHZ852058 HRV852058 IBR852058 ILN852058 IVJ852058 JFF852058 JPB852058 JYX852058 KIT852058 KSP852058 LCL852058 LMH852058 LWD852058 MFZ852058 MPV852058 MZR852058 NJN852058 NTJ852058 ODF852058 ONB852058 OWX852058 PGT852058 PQP852058 QAL852058 QKH852058 QUD852058 RDZ852058 RNV852058 RXR852058 SHN852058 SRJ852058 TBF852058 TLB852058 TUX852058 UET852058 UOP852058 UYL852058 VIH852058 VSD852058 WBZ852058 WLV852058 WVR852058 J917594 JF917594 TB917594 ACX917594 AMT917594 AWP917594 BGL917594 BQH917594 CAD917594 CJZ917594 CTV917594 DDR917594 DNN917594 DXJ917594 EHF917594 ERB917594 FAX917594 FKT917594 FUP917594 GEL917594 GOH917594 GYD917594 HHZ917594 HRV917594 IBR917594 ILN917594 IVJ917594 JFF917594 JPB917594 JYX917594 KIT917594 KSP917594 LCL917594 LMH917594 LWD917594 MFZ917594 MPV917594 MZR917594 NJN917594 NTJ917594 ODF917594 ONB917594 OWX917594 PGT917594 PQP917594 QAL917594 QKH917594 QUD917594 RDZ917594 RNV917594 RXR917594 SHN917594 SRJ917594 TBF917594 TLB917594 TUX917594 UET917594 UOP917594 UYL917594 VIH917594 VSD917594 WBZ917594 WLV917594 WVR917594 J983130 JF983130 TB983130 ACX983130 AMT983130 AWP983130 BGL983130 BQH983130 CAD983130 CJZ983130 CTV983130 DDR983130 DNN983130 DXJ983130 EHF983130 ERB983130 FAX983130 FKT983130 FUP983130 GEL983130 GOH983130 GYD983130 HHZ983130 HRV983130 IBR983130 ILN983130 IVJ983130 JFF983130 JPB983130 JYX983130 KIT983130 KSP983130 LCL983130 LMH983130 LWD983130 MFZ983130 MPV983130 MZR983130 NJN983130 NTJ983130 ODF983130 ONB983130 OWX983130 PGT983130 PQP983130 QAL983130 QKH983130 QUD983130 RDZ983130 RNV983130 RXR983130 SHN983130 SRJ983130 TBF983130 TLB983130 TUX983130 UET983130 UOP983130 UYL983130 VIH983130 VSD983130 WBZ983130 WLV983130 WVR983130 J93:J101 JF93:JF101 TB93:TB101 ACX93:ACX101 AMT93:AMT101 AWP93:AWP101 BGL93:BGL101 BQH93:BQH101 CAD93:CAD101 CJZ93:CJZ101 CTV93:CTV101 DDR93:DDR101 DNN93:DNN101 DXJ93:DXJ101 EHF93:EHF101 ERB93:ERB101 FAX93:FAX101 FKT93:FKT101 FUP93:FUP101 GEL93:GEL101 GOH93:GOH101 GYD93:GYD101 HHZ93:HHZ101 HRV93:HRV101 IBR93:IBR101 ILN93:ILN101 IVJ93:IVJ101 JFF93:JFF101 JPB93:JPB101 JYX93:JYX101 KIT93:KIT101 KSP93:KSP101 LCL93:LCL101 LMH93:LMH101 LWD93:LWD101 MFZ93:MFZ101 MPV93:MPV101 MZR93:MZR101 NJN93:NJN101 NTJ93:NTJ101 ODF93:ODF101 ONB93:ONB101 OWX93:OWX101 PGT93:PGT101 PQP93:PQP101 QAL93:QAL101 QKH93:QKH101 QUD93:QUD101 RDZ93:RDZ101 RNV93:RNV101 RXR93:RXR101 SHN93:SHN101 SRJ93:SRJ101 TBF93:TBF101 TLB93:TLB101 TUX93:TUX101 UET93:UET101 UOP93:UOP101 UYL93:UYL101 VIH93:VIH101 VSD93:VSD101 WBZ93:WBZ101 WLV93:WLV101 WVR93:WVR101 J65629:J65637 JF65629:JF65637 TB65629:TB65637 ACX65629:ACX65637 AMT65629:AMT65637 AWP65629:AWP65637 BGL65629:BGL65637 BQH65629:BQH65637 CAD65629:CAD65637 CJZ65629:CJZ65637 CTV65629:CTV65637 DDR65629:DDR65637 DNN65629:DNN65637 DXJ65629:DXJ65637 EHF65629:EHF65637 ERB65629:ERB65637 FAX65629:FAX65637 FKT65629:FKT65637 FUP65629:FUP65637 GEL65629:GEL65637 GOH65629:GOH65637 GYD65629:GYD65637 HHZ65629:HHZ65637 HRV65629:HRV65637 IBR65629:IBR65637 ILN65629:ILN65637 IVJ65629:IVJ65637 JFF65629:JFF65637 JPB65629:JPB65637 JYX65629:JYX65637 KIT65629:KIT65637 KSP65629:KSP65637 LCL65629:LCL65637 LMH65629:LMH65637 LWD65629:LWD65637 MFZ65629:MFZ65637 MPV65629:MPV65637 MZR65629:MZR65637 NJN65629:NJN65637 NTJ65629:NTJ65637 ODF65629:ODF65637 ONB65629:ONB65637 OWX65629:OWX65637 PGT65629:PGT65637 PQP65629:PQP65637 QAL65629:QAL65637 QKH65629:QKH65637 QUD65629:QUD65637 RDZ65629:RDZ65637 RNV65629:RNV65637 RXR65629:RXR65637 SHN65629:SHN65637 SRJ65629:SRJ65637 TBF65629:TBF65637 TLB65629:TLB65637 TUX65629:TUX65637 UET65629:UET65637 UOP65629:UOP65637 UYL65629:UYL65637 VIH65629:VIH65637 VSD65629:VSD65637 WBZ65629:WBZ65637 WLV65629:WLV65637 WVR65629:WVR65637 J131165:J131173 JF131165:JF131173 TB131165:TB131173 ACX131165:ACX131173 AMT131165:AMT131173 AWP131165:AWP131173 BGL131165:BGL131173 BQH131165:BQH131173 CAD131165:CAD131173 CJZ131165:CJZ131173 CTV131165:CTV131173 DDR131165:DDR131173 DNN131165:DNN131173 DXJ131165:DXJ131173 EHF131165:EHF131173 ERB131165:ERB131173 FAX131165:FAX131173 FKT131165:FKT131173 FUP131165:FUP131173 GEL131165:GEL131173 GOH131165:GOH131173 GYD131165:GYD131173 HHZ131165:HHZ131173 HRV131165:HRV131173 IBR131165:IBR131173 ILN131165:ILN131173 IVJ131165:IVJ131173 JFF131165:JFF131173 JPB131165:JPB131173 JYX131165:JYX131173 KIT131165:KIT131173 KSP131165:KSP131173 LCL131165:LCL131173 LMH131165:LMH131173 LWD131165:LWD131173 MFZ131165:MFZ131173 MPV131165:MPV131173 MZR131165:MZR131173 NJN131165:NJN131173 NTJ131165:NTJ131173 ODF131165:ODF131173 ONB131165:ONB131173 OWX131165:OWX131173 PGT131165:PGT131173 PQP131165:PQP131173 QAL131165:QAL131173 QKH131165:QKH131173 QUD131165:QUD131173 RDZ131165:RDZ131173 RNV131165:RNV131173 RXR131165:RXR131173 SHN131165:SHN131173 SRJ131165:SRJ131173 TBF131165:TBF131173 TLB131165:TLB131173 TUX131165:TUX131173 UET131165:UET131173 UOP131165:UOP131173 UYL131165:UYL131173 VIH131165:VIH131173 VSD131165:VSD131173 WBZ131165:WBZ131173 WLV131165:WLV131173 WVR131165:WVR131173 J196701:J196709 JF196701:JF196709 TB196701:TB196709 ACX196701:ACX196709 AMT196701:AMT196709 AWP196701:AWP196709 BGL196701:BGL196709 BQH196701:BQH196709 CAD196701:CAD196709 CJZ196701:CJZ196709 CTV196701:CTV196709 DDR196701:DDR196709 DNN196701:DNN196709 DXJ196701:DXJ196709 EHF196701:EHF196709 ERB196701:ERB196709 FAX196701:FAX196709 FKT196701:FKT196709 FUP196701:FUP196709 GEL196701:GEL196709 GOH196701:GOH196709 GYD196701:GYD196709 HHZ196701:HHZ196709 HRV196701:HRV196709 IBR196701:IBR196709 ILN196701:ILN196709 IVJ196701:IVJ196709 JFF196701:JFF196709 JPB196701:JPB196709 JYX196701:JYX196709 KIT196701:KIT196709 KSP196701:KSP196709 LCL196701:LCL196709 LMH196701:LMH196709 LWD196701:LWD196709 MFZ196701:MFZ196709 MPV196701:MPV196709 MZR196701:MZR196709 NJN196701:NJN196709 NTJ196701:NTJ196709 ODF196701:ODF196709 ONB196701:ONB196709 OWX196701:OWX196709 PGT196701:PGT196709 PQP196701:PQP196709 QAL196701:QAL196709 QKH196701:QKH196709 QUD196701:QUD196709 RDZ196701:RDZ196709 RNV196701:RNV196709 RXR196701:RXR196709 SHN196701:SHN196709 SRJ196701:SRJ196709 TBF196701:TBF196709 TLB196701:TLB196709 TUX196701:TUX196709 UET196701:UET196709 UOP196701:UOP196709 UYL196701:UYL196709 VIH196701:VIH196709 VSD196701:VSD196709 WBZ196701:WBZ196709 WLV196701:WLV196709 WVR196701:WVR196709 J262237:J262245 JF262237:JF262245 TB262237:TB262245 ACX262237:ACX262245 AMT262237:AMT262245 AWP262237:AWP262245 BGL262237:BGL262245 BQH262237:BQH262245 CAD262237:CAD262245 CJZ262237:CJZ262245 CTV262237:CTV262245 DDR262237:DDR262245 DNN262237:DNN262245 DXJ262237:DXJ262245 EHF262237:EHF262245 ERB262237:ERB262245 FAX262237:FAX262245 FKT262237:FKT262245 FUP262237:FUP262245 GEL262237:GEL262245 GOH262237:GOH262245 GYD262237:GYD262245 HHZ262237:HHZ262245 HRV262237:HRV262245 IBR262237:IBR262245 ILN262237:ILN262245 IVJ262237:IVJ262245 JFF262237:JFF262245 JPB262237:JPB262245 JYX262237:JYX262245 KIT262237:KIT262245 KSP262237:KSP262245 LCL262237:LCL262245 LMH262237:LMH262245 LWD262237:LWD262245 MFZ262237:MFZ262245 MPV262237:MPV262245 MZR262237:MZR262245 NJN262237:NJN262245 NTJ262237:NTJ262245 ODF262237:ODF262245 ONB262237:ONB262245 OWX262237:OWX262245 PGT262237:PGT262245 PQP262237:PQP262245 QAL262237:QAL262245 QKH262237:QKH262245 QUD262237:QUD262245 RDZ262237:RDZ262245 RNV262237:RNV262245 RXR262237:RXR262245 SHN262237:SHN262245 SRJ262237:SRJ262245 TBF262237:TBF262245 TLB262237:TLB262245 TUX262237:TUX262245 UET262237:UET262245 UOP262237:UOP262245 UYL262237:UYL262245 VIH262237:VIH262245 VSD262237:VSD262245 WBZ262237:WBZ262245 WLV262237:WLV262245 WVR262237:WVR262245 J327773:J327781 JF327773:JF327781 TB327773:TB327781 ACX327773:ACX327781 AMT327773:AMT327781 AWP327773:AWP327781 BGL327773:BGL327781 BQH327773:BQH327781 CAD327773:CAD327781 CJZ327773:CJZ327781 CTV327773:CTV327781 DDR327773:DDR327781 DNN327773:DNN327781 DXJ327773:DXJ327781 EHF327773:EHF327781 ERB327773:ERB327781 FAX327773:FAX327781 FKT327773:FKT327781 FUP327773:FUP327781 GEL327773:GEL327781 GOH327773:GOH327781 GYD327773:GYD327781 HHZ327773:HHZ327781 HRV327773:HRV327781 IBR327773:IBR327781 ILN327773:ILN327781 IVJ327773:IVJ327781 JFF327773:JFF327781 JPB327773:JPB327781 JYX327773:JYX327781 KIT327773:KIT327781 KSP327773:KSP327781 LCL327773:LCL327781 LMH327773:LMH327781 LWD327773:LWD327781 MFZ327773:MFZ327781 MPV327773:MPV327781 MZR327773:MZR327781 NJN327773:NJN327781 NTJ327773:NTJ327781 ODF327773:ODF327781 ONB327773:ONB327781 OWX327773:OWX327781 PGT327773:PGT327781 PQP327773:PQP327781 QAL327773:QAL327781 QKH327773:QKH327781 QUD327773:QUD327781 RDZ327773:RDZ327781 RNV327773:RNV327781 RXR327773:RXR327781 SHN327773:SHN327781 SRJ327773:SRJ327781 TBF327773:TBF327781 TLB327773:TLB327781 TUX327773:TUX327781 UET327773:UET327781 UOP327773:UOP327781 UYL327773:UYL327781 VIH327773:VIH327781 VSD327773:VSD327781 WBZ327773:WBZ327781 WLV327773:WLV327781 WVR327773:WVR327781 J393309:J393317 JF393309:JF393317 TB393309:TB393317 ACX393309:ACX393317 AMT393309:AMT393317 AWP393309:AWP393317 BGL393309:BGL393317 BQH393309:BQH393317 CAD393309:CAD393317 CJZ393309:CJZ393317 CTV393309:CTV393317 DDR393309:DDR393317 DNN393309:DNN393317 DXJ393309:DXJ393317 EHF393309:EHF393317 ERB393309:ERB393317 FAX393309:FAX393317 FKT393309:FKT393317 FUP393309:FUP393317 GEL393309:GEL393317 GOH393309:GOH393317 GYD393309:GYD393317 HHZ393309:HHZ393317 HRV393309:HRV393317 IBR393309:IBR393317 ILN393309:ILN393317 IVJ393309:IVJ393317 JFF393309:JFF393317 JPB393309:JPB393317 JYX393309:JYX393317 KIT393309:KIT393317 KSP393309:KSP393317 LCL393309:LCL393317 LMH393309:LMH393317 LWD393309:LWD393317 MFZ393309:MFZ393317 MPV393309:MPV393317 MZR393309:MZR393317 NJN393309:NJN393317 NTJ393309:NTJ393317 ODF393309:ODF393317 ONB393309:ONB393317 OWX393309:OWX393317 PGT393309:PGT393317 PQP393309:PQP393317 QAL393309:QAL393317 QKH393309:QKH393317 QUD393309:QUD393317 RDZ393309:RDZ393317 RNV393309:RNV393317 RXR393309:RXR393317 SHN393309:SHN393317 SRJ393309:SRJ393317 TBF393309:TBF393317 TLB393309:TLB393317 TUX393309:TUX393317 UET393309:UET393317 UOP393309:UOP393317 UYL393309:UYL393317 VIH393309:VIH393317 VSD393309:VSD393317 WBZ393309:WBZ393317 WLV393309:WLV393317 WVR393309:WVR393317 J458845:J458853 JF458845:JF458853 TB458845:TB458853 ACX458845:ACX458853 AMT458845:AMT458853 AWP458845:AWP458853 BGL458845:BGL458853 BQH458845:BQH458853 CAD458845:CAD458853 CJZ458845:CJZ458853 CTV458845:CTV458853 DDR458845:DDR458853 DNN458845:DNN458853 DXJ458845:DXJ458853 EHF458845:EHF458853 ERB458845:ERB458853 FAX458845:FAX458853 FKT458845:FKT458853 FUP458845:FUP458853 GEL458845:GEL458853 GOH458845:GOH458853 GYD458845:GYD458853 HHZ458845:HHZ458853 HRV458845:HRV458853 IBR458845:IBR458853 ILN458845:ILN458853 IVJ458845:IVJ458853 JFF458845:JFF458853 JPB458845:JPB458853 JYX458845:JYX458853 KIT458845:KIT458853 KSP458845:KSP458853 LCL458845:LCL458853 LMH458845:LMH458853 LWD458845:LWD458853 MFZ458845:MFZ458853 MPV458845:MPV458853 MZR458845:MZR458853 NJN458845:NJN458853 NTJ458845:NTJ458853 ODF458845:ODF458853 ONB458845:ONB458853 OWX458845:OWX458853 PGT458845:PGT458853 PQP458845:PQP458853 QAL458845:QAL458853 QKH458845:QKH458853 QUD458845:QUD458853 RDZ458845:RDZ458853 RNV458845:RNV458853 RXR458845:RXR458853 SHN458845:SHN458853 SRJ458845:SRJ458853 TBF458845:TBF458853 TLB458845:TLB458853 TUX458845:TUX458853 UET458845:UET458853 UOP458845:UOP458853 UYL458845:UYL458853 VIH458845:VIH458853 VSD458845:VSD458853 WBZ458845:WBZ458853 WLV458845:WLV458853 WVR458845:WVR458853 J524381:J524389 JF524381:JF524389 TB524381:TB524389 ACX524381:ACX524389 AMT524381:AMT524389 AWP524381:AWP524389 BGL524381:BGL524389 BQH524381:BQH524389 CAD524381:CAD524389 CJZ524381:CJZ524389 CTV524381:CTV524389 DDR524381:DDR524389 DNN524381:DNN524389 DXJ524381:DXJ524389 EHF524381:EHF524389 ERB524381:ERB524389 FAX524381:FAX524389 FKT524381:FKT524389 FUP524381:FUP524389 GEL524381:GEL524389 GOH524381:GOH524389 GYD524381:GYD524389 HHZ524381:HHZ524389 HRV524381:HRV524389 IBR524381:IBR524389 ILN524381:ILN524389 IVJ524381:IVJ524389 JFF524381:JFF524389 JPB524381:JPB524389 JYX524381:JYX524389 KIT524381:KIT524389 KSP524381:KSP524389 LCL524381:LCL524389 LMH524381:LMH524389 LWD524381:LWD524389 MFZ524381:MFZ524389 MPV524381:MPV524389 MZR524381:MZR524389 NJN524381:NJN524389 NTJ524381:NTJ524389 ODF524381:ODF524389 ONB524381:ONB524389 OWX524381:OWX524389 PGT524381:PGT524389 PQP524381:PQP524389 QAL524381:QAL524389 QKH524381:QKH524389 QUD524381:QUD524389 RDZ524381:RDZ524389 RNV524381:RNV524389 RXR524381:RXR524389 SHN524381:SHN524389 SRJ524381:SRJ524389 TBF524381:TBF524389 TLB524381:TLB524389 TUX524381:TUX524389 UET524381:UET524389 UOP524381:UOP524389 UYL524381:UYL524389 VIH524381:VIH524389 VSD524381:VSD524389 WBZ524381:WBZ524389 WLV524381:WLV524389 WVR524381:WVR524389 J589917:J589925 JF589917:JF589925 TB589917:TB589925 ACX589917:ACX589925 AMT589917:AMT589925 AWP589917:AWP589925 BGL589917:BGL589925 BQH589917:BQH589925 CAD589917:CAD589925 CJZ589917:CJZ589925 CTV589917:CTV589925 DDR589917:DDR589925 DNN589917:DNN589925 DXJ589917:DXJ589925 EHF589917:EHF589925 ERB589917:ERB589925 FAX589917:FAX589925 FKT589917:FKT589925 FUP589917:FUP589925 GEL589917:GEL589925 GOH589917:GOH589925 GYD589917:GYD589925 HHZ589917:HHZ589925 HRV589917:HRV589925 IBR589917:IBR589925 ILN589917:ILN589925 IVJ589917:IVJ589925 JFF589917:JFF589925 JPB589917:JPB589925 JYX589917:JYX589925 KIT589917:KIT589925 KSP589917:KSP589925 LCL589917:LCL589925 LMH589917:LMH589925 LWD589917:LWD589925 MFZ589917:MFZ589925 MPV589917:MPV589925 MZR589917:MZR589925 NJN589917:NJN589925 NTJ589917:NTJ589925 ODF589917:ODF589925 ONB589917:ONB589925 OWX589917:OWX589925 PGT589917:PGT589925 PQP589917:PQP589925 QAL589917:QAL589925 QKH589917:QKH589925 QUD589917:QUD589925 RDZ589917:RDZ589925 RNV589917:RNV589925 RXR589917:RXR589925 SHN589917:SHN589925 SRJ589917:SRJ589925 TBF589917:TBF589925 TLB589917:TLB589925 TUX589917:TUX589925 UET589917:UET589925 UOP589917:UOP589925 UYL589917:UYL589925 VIH589917:VIH589925 VSD589917:VSD589925 WBZ589917:WBZ589925 WLV589917:WLV589925 WVR589917:WVR589925 J655453:J655461 JF655453:JF655461 TB655453:TB655461 ACX655453:ACX655461 AMT655453:AMT655461 AWP655453:AWP655461 BGL655453:BGL655461 BQH655453:BQH655461 CAD655453:CAD655461 CJZ655453:CJZ655461 CTV655453:CTV655461 DDR655453:DDR655461 DNN655453:DNN655461 DXJ655453:DXJ655461 EHF655453:EHF655461 ERB655453:ERB655461 FAX655453:FAX655461 FKT655453:FKT655461 FUP655453:FUP655461 GEL655453:GEL655461 GOH655453:GOH655461 GYD655453:GYD655461 HHZ655453:HHZ655461 HRV655453:HRV655461 IBR655453:IBR655461 ILN655453:ILN655461 IVJ655453:IVJ655461 JFF655453:JFF655461 JPB655453:JPB655461 JYX655453:JYX655461 KIT655453:KIT655461 KSP655453:KSP655461 LCL655453:LCL655461 LMH655453:LMH655461 LWD655453:LWD655461 MFZ655453:MFZ655461 MPV655453:MPV655461 MZR655453:MZR655461 NJN655453:NJN655461 NTJ655453:NTJ655461 ODF655453:ODF655461 ONB655453:ONB655461 OWX655453:OWX655461 PGT655453:PGT655461 PQP655453:PQP655461 QAL655453:QAL655461 QKH655453:QKH655461 QUD655453:QUD655461 RDZ655453:RDZ655461 RNV655453:RNV655461 RXR655453:RXR655461 SHN655453:SHN655461 SRJ655453:SRJ655461 TBF655453:TBF655461 TLB655453:TLB655461 TUX655453:TUX655461 UET655453:UET655461 UOP655453:UOP655461 UYL655453:UYL655461 VIH655453:VIH655461 VSD655453:VSD655461 WBZ655453:WBZ655461 WLV655453:WLV655461 WVR655453:WVR655461 J720989:J720997 JF720989:JF720997 TB720989:TB720997 ACX720989:ACX720997 AMT720989:AMT720997 AWP720989:AWP720997 BGL720989:BGL720997 BQH720989:BQH720997 CAD720989:CAD720997 CJZ720989:CJZ720997 CTV720989:CTV720997 DDR720989:DDR720997 DNN720989:DNN720997 DXJ720989:DXJ720997 EHF720989:EHF720997 ERB720989:ERB720997 FAX720989:FAX720997 FKT720989:FKT720997 FUP720989:FUP720997 GEL720989:GEL720997 GOH720989:GOH720997 GYD720989:GYD720997 HHZ720989:HHZ720997 HRV720989:HRV720997 IBR720989:IBR720997 ILN720989:ILN720997 IVJ720989:IVJ720997 JFF720989:JFF720997 JPB720989:JPB720997 JYX720989:JYX720997 KIT720989:KIT720997 KSP720989:KSP720997 LCL720989:LCL720997 LMH720989:LMH720997 LWD720989:LWD720997 MFZ720989:MFZ720997 MPV720989:MPV720997 MZR720989:MZR720997 NJN720989:NJN720997 NTJ720989:NTJ720997 ODF720989:ODF720997 ONB720989:ONB720997 OWX720989:OWX720997 PGT720989:PGT720997 PQP720989:PQP720997 QAL720989:QAL720997 QKH720989:QKH720997 QUD720989:QUD720997 RDZ720989:RDZ720997 RNV720989:RNV720997 RXR720989:RXR720997 SHN720989:SHN720997 SRJ720989:SRJ720997 TBF720989:TBF720997 TLB720989:TLB720997 TUX720989:TUX720997 UET720989:UET720997 UOP720989:UOP720997 UYL720989:UYL720997 VIH720989:VIH720997 VSD720989:VSD720997 WBZ720989:WBZ720997 WLV720989:WLV720997 WVR720989:WVR720997 J786525:J786533 JF786525:JF786533 TB786525:TB786533 ACX786525:ACX786533 AMT786525:AMT786533 AWP786525:AWP786533 BGL786525:BGL786533 BQH786525:BQH786533 CAD786525:CAD786533 CJZ786525:CJZ786533 CTV786525:CTV786533 DDR786525:DDR786533 DNN786525:DNN786533 DXJ786525:DXJ786533 EHF786525:EHF786533 ERB786525:ERB786533 FAX786525:FAX786533 FKT786525:FKT786533 FUP786525:FUP786533 GEL786525:GEL786533 GOH786525:GOH786533 GYD786525:GYD786533 HHZ786525:HHZ786533 HRV786525:HRV786533 IBR786525:IBR786533 ILN786525:ILN786533 IVJ786525:IVJ786533 JFF786525:JFF786533 JPB786525:JPB786533 JYX786525:JYX786533 KIT786525:KIT786533 KSP786525:KSP786533 LCL786525:LCL786533 LMH786525:LMH786533 LWD786525:LWD786533 MFZ786525:MFZ786533 MPV786525:MPV786533 MZR786525:MZR786533 NJN786525:NJN786533 NTJ786525:NTJ786533 ODF786525:ODF786533 ONB786525:ONB786533 OWX786525:OWX786533 PGT786525:PGT786533 PQP786525:PQP786533 QAL786525:QAL786533 QKH786525:QKH786533 QUD786525:QUD786533 RDZ786525:RDZ786533 RNV786525:RNV786533 RXR786525:RXR786533 SHN786525:SHN786533 SRJ786525:SRJ786533 TBF786525:TBF786533 TLB786525:TLB786533 TUX786525:TUX786533 UET786525:UET786533 UOP786525:UOP786533 UYL786525:UYL786533 VIH786525:VIH786533 VSD786525:VSD786533 WBZ786525:WBZ786533 WLV786525:WLV786533 WVR786525:WVR786533 J852061:J852069 JF852061:JF852069 TB852061:TB852069 ACX852061:ACX852069 AMT852061:AMT852069 AWP852061:AWP852069 BGL852061:BGL852069 BQH852061:BQH852069 CAD852061:CAD852069 CJZ852061:CJZ852069 CTV852061:CTV852069 DDR852061:DDR852069 DNN852061:DNN852069 DXJ852061:DXJ852069 EHF852061:EHF852069 ERB852061:ERB852069 FAX852061:FAX852069 FKT852061:FKT852069 FUP852061:FUP852069 GEL852061:GEL852069 GOH852061:GOH852069 GYD852061:GYD852069 HHZ852061:HHZ852069 HRV852061:HRV852069 IBR852061:IBR852069 ILN852061:ILN852069 IVJ852061:IVJ852069 JFF852061:JFF852069 JPB852061:JPB852069 JYX852061:JYX852069 KIT852061:KIT852069 KSP852061:KSP852069 LCL852061:LCL852069 LMH852061:LMH852069 LWD852061:LWD852069 MFZ852061:MFZ852069 MPV852061:MPV852069 MZR852061:MZR852069 NJN852061:NJN852069 NTJ852061:NTJ852069 ODF852061:ODF852069 ONB852061:ONB852069 OWX852061:OWX852069 PGT852061:PGT852069 PQP852061:PQP852069 QAL852061:QAL852069 QKH852061:QKH852069 QUD852061:QUD852069 RDZ852061:RDZ852069 RNV852061:RNV852069 RXR852061:RXR852069 SHN852061:SHN852069 SRJ852061:SRJ852069 TBF852061:TBF852069 TLB852061:TLB852069 TUX852061:TUX852069 UET852061:UET852069 UOP852061:UOP852069 UYL852061:UYL852069 VIH852061:VIH852069 VSD852061:VSD852069 WBZ852061:WBZ852069 WLV852061:WLV852069 WVR852061:WVR852069 J917597:J917605 JF917597:JF917605 TB917597:TB917605 ACX917597:ACX917605 AMT917597:AMT917605 AWP917597:AWP917605 BGL917597:BGL917605 BQH917597:BQH917605 CAD917597:CAD917605 CJZ917597:CJZ917605 CTV917597:CTV917605 DDR917597:DDR917605 DNN917597:DNN917605 DXJ917597:DXJ917605 EHF917597:EHF917605 ERB917597:ERB917605 FAX917597:FAX917605 FKT917597:FKT917605 FUP917597:FUP917605 GEL917597:GEL917605 GOH917597:GOH917605 GYD917597:GYD917605 HHZ917597:HHZ917605 HRV917597:HRV917605 IBR917597:IBR917605 ILN917597:ILN917605 IVJ917597:IVJ917605 JFF917597:JFF917605 JPB917597:JPB917605 JYX917597:JYX917605 KIT917597:KIT917605 KSP917597:KSP917605 LCL917597:LCL917605 LMH917597:LMH917605 LWD917597:LWD917605 MFZ917597:MFZ917605 MPV917597:MPV917605 MZR917597:MZR917605 NJN917597:NJN917605 NTJ917597:NTJ917605 ODF917597:ODF917605 ONB917597:ONB917605 OWX917597:OWX917605 PGT917597:PGT917605 PQP917597:PQP917605 QAL917597:QAL917605 QKH917597:QKH917605 QUD917597:QUD917605 RDZ917597:RDZ917605 RNV917597:RNV917605 RXR917597:RXR917605 SHN917597:SHN917605 SRJ917597:SRJ917605 TBF917597:TBF917605 TLB917597:TLB917605 TUX917597:TUX917605 UET917597:UET917605 UOP917597:UOP917605 UYL917597:UYL917605 VIH917597:VIH917605 VSD917597:VSD917605 WBZ917597:WBZ917605 WLV917597:WLV917605 WVR917597:WVR917605 J983133:J983141 JF983133:JF983141 TB983133:TB983141 ACX983133:ACX983141 AMT983133:AMT983141 AWP983133:AWP983141 BGL983133:BGL983141 BQH983133:BQH983141 CAD983133:CAD983141 CJZ983133:CJZ983141 CTV983133:CTV983141 DDR983133:DDR983141 DNN983133:DNN983141 DXJ983133:DXJ983141 EHF983133:EHF983141 ERB983133:ERB983141 FAX983133:FAX983141 FKT983133:FKT983141 FUP983133:FUP983141 GEL983133:GEL983141 GOH983133:GOH983141 GYD983133:GYD983141 HHZ983133:HHZ983141 HRV983133:HRV983141 IBR983133:IBR983141 ILN983133:ILN983141 IVJ983133:IVJ983141 JFF983133:JFF983141 JPB983133:JPB983141 JYX983133:JYX983141 KIT983133:KIT983141 KSP983133:KSP983141 LCL983133:LCL983141 LMH983133:LMH983141 LWD983133:LWD983141 MFZ983133:MFZ983141 MPV983133:MPV983141 MZR983133:MZR983141 NJN983133:NJN983141 NTJ983133:NTJ983141 ODF983133:ODF983141 ONB983133:ONB983141 OWX983133:OWX983141 PGT983133:PGT983141 PQP983133:PQP983141 QAL983133:QAL983141 QKH983133:QKH983141 QUD983133:QUD983141 RDZ983133:RDZ983141 RNV983133:RNV983141 RXR983133:RXR983141 SHN983133:SHN983141 SRJ983133:SRJ983141 TBF983133:TBF983141 TLB983133:TLB983141 TUX983133:TUX983141 UET983133:UET983141 UOP983133:UOP983141 UYL983133:UYL983141 VIH983133:VIH983141 VSD983133:VSD983141 WBZ983133:WBZ983141 WLV983133:WLV983141 WVR983133:WVR983141 J75:J79 JF75:JF79 TB75:TB79 ACX75:ACX79 AMT75:AMT79 AWP75:AWP79 BGL75:BGL79 BQH75:BQH79 CAD75:CAD79 CJZ75:CJZ79 CTV75:CTV79 DDR75:DDR79 DNN75:DNN79 DXJ75:DXJ79 EHF75:EHF79 ERB75:ERB79 FAX75:FAX79 FKT75:FKT79 FUP75:FUP79 GEL75:GEL79 GOH75:GOH79 GYD75:GYD79 HHZ75:HHZ79 HRV75:HRV79 IBR75:IBR79 ILN75:ILN79 IVJ75:IVJ79 JFF75:JFF79 JPB75:JPB79 JYX75:JYX79 KIT75:KIT79 KSP75:KSP79 LCL75:LCL79 LMH75:LMH79 LWD75:LWD79 MFZ75:MFZ79 MPV75:MPV79 MZR75:MZR79 NJN75:NJN79 NTJ75:NTJ79 ODF75:ODF79 ONB75:ONB79 OWX75:OWX79 PGT75:PGT79 PQP75:PQP79 QAL75:QAL79 QKH75:QKH79 QUD75:QUD79 RDZ75:RDZ79 RNV75:RNV79 RXR75:RXR79 SHN75:SHN79 SRJ75:SRJ79 TBF75:TBF79 TLB75:TLB79 TUX75:TUX79 UET75:UET79 UOP75:UOP79 UYL75:UYL79 VIH75:VIH79 VSD75:VSD79 WBZ75:WBZ79 WLV75:WLV79 WVR75:WVR79 J65613:J65617 JF65613:JF65617 TB65613:TB65617 ACX65613:ACX65617 AMT65613:AMT65617 AWP65613:AWP65617 BGL65613:BGL65617 BQH65613:BQH65617 CAD65613:CAD65617 CJZ65613:CJZ65617 CTV65613:CTV65617 DDR65613:DDR65617 DNN65613:DNN65617 DXJ65613:DXJ65617 EHF65613:EHF65617 ERB65613:ERB65617 FAX65613:FAX65617 FKT65613:FKT65617 FUP65613:FUP65617 GEL65613:GEL65617 GOH65613:GOH65617 GYD65613:GYD65617 HHZ65613:HHZ65617 HRV65613:HRV65617 IBR65613:IBR65617 ILN65613:ILN65617 IVJ65613:IVJ65617 JFF65613:JFF65617 JPB65613:JPB65617 JYX65613:JYX65617 KIT65613:KIT65617 KSP65613:KSP65617 LCL65613:LCL65617 LMH65613:LMH65617 LWD65613:LWD65617 MFZ65613:MFZ65617 MPV65613:MPV65617 MZR65613:MZR65617 NJN65613:NJN65617 NTJ65613:NTJ65617 ODF65613:ODF65617 ONB65613:ONB65617 OWX65613:OWX65617 PGT65613:PGT65617 PQP65613:PQP65617 QAL65613:QAL65617 QKH65613:QKH65617 QUD65613:QUD65617 RDZ65613:RDZ65617 RNV65613:RNV65617 RXR65613:RXR65617 SHN65613:SHN65617 SRJ65613:SRJ65617 TBF65613:TBF65617 TLB65613:TLB65617 TUX65613:TUX65617 UET65613:UET65617 UOP65613:UOP65617 UYL65613:UYL65617 VIH65613:VIH65617 VSD65613:VSD65617 WBZ65613:WBZ65617 WLV65613:WLV65617 WVR65613:WVR65617 J131149:J131153 JF131149:JF131153 TB131149:TB131153 ACX131149:ACX131153 AMT131149:AMT131153 AWP131149:AWP131153 BGL131149:BGL131153 BQH131149:BQH131153 CAD131149:CAD131153 CJZ131149:CJZ131153 CTV131149:CTV131153 DDR131149:DDR131153 DNN131149:DNN131153 DXJ131149:DXJ131153 EHF131149:EHF131153 ERB131149:ERB131153 FAX131149:FAX131153 FKT131149:FKT131153 FUP131149:FUP131153 GEL131149:GEL131153 GOH131149:GOH131153 GYD131149:GYD131153 HHZ131149:HHZ131153 HRV131149:HRV131153 IBR131149:IBR131153 ILN131149:ILN131153 IVJ131149:IVJ131153 JFF131149:JFF131153 JPB131149:JPB131153 JYX131149:JYX131153 KIT131149:KIT131153 KSP131149:KSP131153 LCL131149:LCL131153 LMH131149:LMH131153 LWD131149:LWD131153 MFZ131149:MFZ131153 MPV131149:MPV131153 MZR131149:MZR131153 NJN131149:NJN131153 NTJ131149:NTJ131153 ODF131149:ODF131153 ONB131149:ONB131153 OWX131149:OWX131153 PGT131149:PGT131153 PQP131149:PQP131153 QAL131149:QAL131153 QKH131149:QKH131153 QUD131149:QUD131153 RDZ131149:RDZ131153 RNV131149:RNV131153 RXR131149:RXR131153 SHN131149:SHN131153 SRJ131149:SRJ131153 TBF131149:TBF131153 TLB131149:TLB131153 TUX131149:TUX131153 UET131149:UET131153 UOP131149:UOP131153 UYL131149:UYL131153 VIH131149:VIH131153 VSD131149:VSD131153 WBZ131149:WBZ131153 WLV131149:WLV131153 WVR131149:WVR131153 J196685:J196689 JF196685:JF196689 TB196685:TB196689 ACX196685:ACX196689 AMT196685:AMT196689 AWP196685:AWP196689 BGL196685:BGL196689 BQH196685:BQH196689 CAD196685:CAD196689 CJZ196685:CJZ196689 CTV196685:CTV196689 DDR196685:DDR196689 DNN196685:DNN196689 DXJ196685:DXJ196689 EHF196685:EHF196689 ERB196685:ERB196689 FAX196685:FAX196689 FKT196685:FKT196689 FUP196685:FUP196689 GEL196685:GEL196689 GOH196685:GOH196689 GYD196685:GYD196689 HHZ196685:HHZ196689 HRV196685:HRV196689 IBR196685:IBR196689 ILN196685:ILN196689 IVJ196685:IVJ196689 JFF196685:JFF196689 JPB196685:JPB196689 JYX196685:JYX196689 KIT196685:KIT196689 KSP196685:KSP196689 LCL196685:LCL196689 LMH196685:LMH196689 LWD196685:LWD196689 MFZ196685:MFZ196689 MPV196685:MPV196689 MZR196685:MZR196689 NJN196685:NJN196689 NTJ196685:NTJ196689 ODF196685:ODF196689 ONB196685:ONB196689 OWX196685:OWX196689 PGT196685:PGT196689 PQP196685:PQP196689 QAL196685:QAL196689 QKH196685:QKH196689 QUD196685:QUD196689 RDZ196685:RDZ196689 RNV196685:RNV196689 RXR196685:RXR196689 SHN196685:SHN196689 SRJ196685:SRJ196689 TBF196685:TBF196689 TLB196685:TLB196689 TUX196685:TUX196689 UET196685:UET196689 UOP196685:UOP196689 UYL196685:UYL196689 VIH196685:VIH196689 VSD196685:VSD196689 WBZ196685:WBZ196689 WLV196685:WLV196689 WVR196685:WVR196689 J262221:J262225 JF262221:JF262225 TB262221:TB262225 ACX262221:ACX262225 AMT262221:AMT262225 AWP262221:AWP262225 BGL262221:BGL262225 BQH262221:BQH262225 CAD262221:CAD262225 CJZ262221:CJZ262225 CTV262221:CTV262225 DDR262221:DDR262225 DNN262221:DNN262225 DXJ262221:DXJ262225 EHF262221:EHF262225 ERB262221:ERB262225 FAX262221:FAX262225 FKT262221:FKT262225 FUP262221:FUP262225 GEL262221:GEL262225 GOH262221:GOH262225 GYD262221:GYD262225 HHZ262221:HHZ262225 HRV262221:HRV262225 IBR262221:IBR262225 ILN262221:ILN262225 IVJ262221:IVJ262225 JFF262221:JFF262225 JPB262221:JPB262225 JYX262221:JYX262225 KIT262221:KIT262225 KSP262221:KSP262225 LCL262221:LCL262225 LMH262221:LMH262225 LWD262221:LWD262225 MFZ262221:MFZ262225 MPV262221:MPV262225 MZR262221:MZR262225 NJN262221:NJN262225 NTJ262221:NTJ262225 ODF262221:ODF262225 ONB262221:ONB262225 OWX262221:OWX262225 PGT262221:PGT262225 PQP262221:PQP262225 QAL262221:QAL262225 QKH262221:QKH262225 QUD262221:QUD262225 RDZ262221:RDZ262225 RNV262221:RNV262225 RXR262221:RXR262225 SHN262221:SHN262225 SRJ262221:SRJ262225 TBF262221:TBF262225 TLB262221:TLB262225 TUX262221:TUX262225 UET262221:UET262225 UOP262221:UOP262225 UYL262221:UYL262225 VIH262221:VIH262225 VSD262221:VSD262225 WBZ262221:WBZ262225 WLV262221:WLV262225 WVR262221:WVR262225 J327757:J327761 JF327757:JF327761 TB327757:TB327761 ACX327757:ACX327761 AMT327757:AMT327761 AWP327757:AWP327761 BGL327757:BGL327761 BQH327757:BQH327761 CAD327757:CAD327761 CJZ327757:CJZ327761 CTV327757:CTV327761 DDR327757:DDR327761 DNN327757:DNN327761 DXJ327757:DXJ327761 EHF327757:EHF327761 ERB327757:ERB327761 FAX327757:FAX327761 FKT327757:FKT327761 FUP327757:FUP327761 GEL327757:GEL327761 GOH327757:GOH327761 GYD327757:GYD327761 HHZ327757:HHZ327761 HRV327757:HRV327761 IBR327757:IBR327761 ILN327757:ILN327761 IVJ327757:IVJ327761 JFF327757:JFF327761 JPB327757:JPB327761 JYX327757:JYX327761 KIT327757:KIT327761 KSP327757:KSP327761 LCL327757:LCL327761 LMH327757:LMH327761 LWD327757:LWD327761 MFZ327757:MFZ327761 MPV327757:MPV327761 MZR327757:MZR327761 NJN327757:NJN327761 NTJ327757:NTJ327761 ODF327757:ODF327761 ONB327757:ONB327761 OWX327757:OWX327761 PGT327757:PGT327761 PQP327757:PQP327761 QAL327757:QAL327761 QKH327757:QKH327761 QUD327757:QUD327761 RDZ327757:RDZ327761 RNV327757:RNV327761 RXR327757:RXR327761 SHN327757:SHN327761 SRJ327757:SRJ327761 TBF327757:TBF327761 TLB327757:TLB327761 TUX327757:TUX327761 UET327757:UET327761 UOP327757:UOP327761 UYL327757:UYL327761 VIH327757:VIH327761 VSD327757:VSD327761 WBZ327757:WBZ327761 WLV327757:WLV327761 WVR327757:WVR327761 J393293:J393297 JF393293:JF393297 TB393293:TB393297 ACX393293:ACX393297 AMT393293:AMT393297 AWP393293:AWP393297 BGL393293:BGL393297 BQH393293:BQH393297 CAD393293:CAD393297 CJZ393293:CJZ393297 CTV393293:CTV393297 DDR393293:DDR393297 DNN393293:DNN393297 DXJ393293:DXJ393297 EHF393293:EHF393297 ERB393293:ERB393297 FAX393293:FAX393297 FKT393293:FKT393297 FUP393293:FUP393297 GEL393293:GEL393297 GOH393293:GOH393297 GYD393293:GYD393297 HHZ393293:HHZ393297 HRV393293:HRV393297 IBR393293:IBR393297 ILN393293:ILN393297 IVJ393293:IVJ393297 JFF393293:JFF393297 JPB393293:JPB393297 JYX393293:JYX393297 KIT393293:KIT393297 KSP393293:KSP393297 LCL393293:LCL393297 LMH393293:LMH393297 LWD393293:LWD393297 MFZ393293:MFZ393297 MPV393293:MPV393297 MZR393293:MZR393297 NJN393293:NJN393297 NTJ393293:NTJ393297 ODF393293:ODF393297 ONB393293:ONB393297 OWX393293:OWX393297 PGT393293:PGT393297 PQP393293:PQP393297 QAL393293:QAL393297 QKH393293:QKH393297 QUD393293:QUD393297 RDZ393293:RDZ393297 RNV393293:RNV393297 RXR393293:RXR393297 SHN393293:SHN393297 SRJ393293:SRJ393297 TBF393293:TBF393297 TLB393293:TLB393297 TUX393293:TUX393297 UET393293:UET393297 UOP393293:UOP393297 UYL393293:UYL393297 VIH393293:VIH393297 VSD393293:VSD393297 WBZ393293:WBZ393297 WLV393293:WLV393297 WVR393293:WVR393297 J458829:J458833 JF458829:JF458833 TB458829:TB458833 ACX458829:ACX458833 AMT458829:AMT458833 AWP458829:AWP458833 BGL458829:BGL458833 BQH458829:BQH458833 CAD458829:CAD458833 CJZ458829:CJZ458833 CTV458829:CTV458833 DDR458829:DDR458833 DNN458829:DNN458833 DXJ458829:DXJ458833 EHF458829:EHF458833 ERB458829:ERB458833 FAX458829:FAX458833 FKT458829:FKT458833 FUP458829:FUP458833 GEL458829:GEL458833 GOH458829:GOH458833 GYD458829:GYD458833 HHZ458829:HHZ458833 HRV458829:HRV458833 IBR458829:IBR458833 ILN458829:ILN458833 IVJ458829:IVJ458833 JFF458829:JFF458833 JPB458829:JPB458833 JYX458829:JYX458833 KIT458829:KIT458833 KSP458829:KSP458833 LCL458829:LCL458833 LMH458829:LMH458833 LWD458829:LWD458833 MFZ458829:MFZ458833 MPV458829:MPV458833 MZR458829:MZR458833 NJN458829:NJN458833 NTJ458829:NTJ458833 ODF458829:ODF458833 ONB458829:ONB458833 OWX458829:OWX458833 PGT458829:PGT458833 PQP458829:PQP458833 QAL458829:QAL458833 QKH458829:QKH458833 QUD458829:QUD458833 RDZ458829:RDZ458833 RNV458829:RNV458833 RXR458829:RXR458833 SHN458829:SHN458833 SRJ458829:SRJ458833 TBF458829:TBF458833 TLB458829:TLB458833 TUX458829:TUX458833 UET458829:UET458833 UOP458829:UOP458833 UYL458829:UYL458833 VIH458829:VIH458833 VSD458829:VSD458833 WBZ458829:WBZ458833 WLV458829:WLV458833 WVR458829:WVR458833 J524365:J524369 JF524365:JF524369 TB524365:TB524369 ACX524365:ACX524369 AMT524365:AMT524369 AWP524365:AWP524369 BGL524365:BGL524369 BQH524365:BQH524369 CAD524365:CAD524369 CJZ524365:CJZ524369 CTV524365:CTV524369 DDR524365:DDR524369 DNN524365:DNN524369 DXJ524365:DXJ524369 EHF524365:EHF524369 ERB524365:ERB524369 FAX524365:FAX524369 FKT524365:FKT524369 FUP524365:FUP524369 GEL524365:GEL524369 GOH524365:GOH524369 GYD524365:GYD524369 HHZ524365:HHZ524369 HRV524365:HRV524369 IBR524365:IBR524369 ILN524365:ILN524369 IVJ524365:IVJ524369 JFF524365:JFF524369 JPB524365:JPB524369 JYX524365:JYX524369 KIT524365:KIT524369 KSP524365:KSP524369 LCL524365:LCL524369 LMH524365:LMH524369 LWD524365:LWD524369 MFZ524365:MFZ524369 MPV524365:MPV524369 MZR524365:MZR524369 NJN524365:NJN524369 NTJ524365:NTJ524369 ODF524365:ODF524369 ONB524365:ONB524369 OWX524365:OWX524369 PGT524365:PGT524369 PQP524365:PQP524369 QAL524365:QAL524369 QKH524365:QKH524369 QUD524365:QUD524369 RDZ524365:RDZ524369 RNV524365:RNV524369 RXR524365:RXR524369 SHN524365:SHN524369 SRJ524365:SRJ524369 TBF524365:TBF524369 TLB524365:TLB524369 TUX524365:TUX524369 UET524365:UET524369 UOP524365:UOP524369 UYL524365:UYL524369 VIH524365:VIH524369 VSD524365:VSD524369 WBZ524365:WBZ524369 WLV524365:WLV524369 WVR524365:WVR524369 J589901:J589905 JF589901:JF589905 TB589901:TB589905 ACX589901:ACX589905 AMT589901:AMT589905 AWP589901:AWP589905 BGL589901:BGL589905 BQH589901:BQH589905 CAD589901:CAD589905 CJZ589901:CJZ589905 CTV589901:CTV589905 DDR589901:DDR589905 DNN589901:DNN589905 DXJ589901:DXJ589905 EHF589901:EHF589905 ERB589901:ERB589905 FAX589901:FAX589905 FKT589901:FKT589905 FUP589901:FUP589905 GEL589901:GEL589905 GOH589901:GOH589905 GYD589901:GYD589905 HHZ589901:HHZ589905 HRV589901:HRV589905 IBR589901:IBR589905 ILN589901:ILN589905 IVJ589901:IVJ589905 JFF589901:JFF589905 JPB589901:JPB589905 JYX589901:JYX589905 KIT589901:KIT589905 KSP589901:KSP589905 LCL589901:LCL589905 LMH589901:LMH589905 LWD589901:LWD589905 MFZ589901:MFZ589905 MPV589901:MPV589905 MZR589901:MZR589905 NJN589901:NJN589905 NTJ589901:NTJ589905 ODF589901:ODF589905 ONB589901:ONB589905 OWX589901:OWX589905 PGT589901:PGT589905 PQP589901:PQP589905 QAL589901:QAL589905 QKH589901:QKH589905 QUD589901:QUD589905 RDZ589901:RDZ589905 RNV589901:RNV589905 RXR589901:RXR589905 SHN589901:SHN589905 SRJ589901:SRJ589905 TBF589901:TBF589905 TLB589901:TLB589905 TUX589901:TUX589905 UET589901:UET589905 UOP589901:UOP589905 UYL589901:UYL589905 VIH589901:VIH589905 VSD589901:VSD589905 WBZ589901:WBZ589905 WLV589901:WLV589905 WVR589901:WVR589905 J655437:J655441 JF655437:JF655441 TB655437:TB655441 ACX655437:ACX655441 AMT655437:AMT655441 AWP655437:AWP655441 BGL655437:BGL655441 BQH655437:BQH655441 CAD655437:CAD655441 CJZ655437:CJZ655441 CTV655437:CTV655441 DDR655437:DDR655441 DNN655437:DNN655441 DXJ655437:DXJ655441 EHF655437:EHF655441 ERB655437:ERB655441 FAX655437:FAX655441 FKT655437:FKT655441 FUP655437:FUP655441 GEL655437:GEL655441 GOH655437:GOH655441 GYD655437:GYD655441 HHZ655437:HHZ655441 HRV655437:HRV655441 IBR655437:IBR655441 ILN655437:ILN655441 IVJ655437:IVJ655441 JFF655437:JFF655441 JPB655437:JPB655441 JYX655437:JYX655441 KIT655437:KIT655441 KSP655437:KSP655441 LCL655437:LCL655441 LMH655437:LMH655441 LWD655437:LWD655441 MFZ655437:MFZ655441 MPV655437:MPV655441 MZR655437:MZR655441 NJN655437:NJN655441 NTJ655437:NTJ655441 ODF655437:ODF655441 ONB655437:ONB655441 OWX655437:OWX655441 PGT655437:PGT655441 PQP655437:PQP655441 QAL655437:QAL655441 QKH655437:QKH655441 QUD655437:QUD655441 RDZ655437:RDZ655441 RNV655437:RNV655441 RXR655437:RXR655441 SHN655437:SHN655441 SRJ655437:SRJ655441 TBF655437:TBF655441 TLB655437:TLB655441 TUX655437:TUX655441 UET655437:UET655441 UOP655437:UOP655441 UYL655437:UYL655441 VIH655437:VIH655441 VSD655437:VSD655441 WBZ655437:WBZ655441 WLV655437:WLV655441 WVR655437:WVR655441 J720973:J720977 JF720973:JF720977 TB720973:TB720977 ACX720973:ACX720977 AMT720973:AMT720977 AWP720973:AWP720977 BGL720973:BGL720977 BQH720973:BQH720977 CAD720973:CAD720977 CJZ720973:CJZ720977 CTV720973:CTV720977 DDR720973:DDR720977 DNN720973:DNN720977 DXJ720973:DXJ720977 EHF720973:EHF720977 ERB720973:ERB720977 FAX720973:FAX720977 FKT720973:FKT720977 FUP720973:FUP720977 GEL720973:GEL720977 GOH720973:GOH720977 GYD720973:GYD720977 HHZ720973:HHZ720977 HRV720973:HRV720977 IBR720973:IBR720977 ILN720973:ILN720977 IVJ720973:IVJ720977 JFF720973:JFF720977 JPB720973:JPB720977 JYX720973:JYX720977 KIT720973:KIT720977 KSP720973:KSP720977 LCL720973:LCL720977 LMH720973:LMH720977 LWD720973:LWD720977 MFZ720973:MFZ720977 MPV720973:MPV720977 MZR720973:MZR720977 NJN720973:NJN720977 NTJ720973:NTJ720977 ODF720973:ODF720977 ONB720973:ONB720977 OWX720973:OWX720977 PGT720973:PGT720977 PQP720973:PQP720977 QAL720973:QAL720977 QKH720973:QKH720977 QUD720973:QUD720977 RDZ720973:RDZ720977 RNV720973:RNV720977 RXR720973:RXR720977 SHN720973:SHN720977 SRJ720973:SRJ720977 TBF720973:TBF720977 TLB720973:TLB720977 TUX720973:TUX720977 UET720973:UET720977 UOP720973:UOP720977 UYL720973:UYL720977 VIH720973:VIH720977 VSD720973:VSD720977 WBZ720973:WBZ720977 WLV720973:WLV720977 WVR720973:WVR720977 J786509:J786513 JF786509:JF786513 TB786509:TB786513 ACX786509:ACX786513 AMT786509:AMT786513 AWP786509:AWP786513 BGL786509:BGL786513 BQH786509:BQH786513 CAD786509:CAD786513 CJZ786509:CJZ786513 CTV786509:CTV786513 DDR786509:DDR786513 DNN786509:DNN786513 DXJ786509:DXJ786513 EHF786509:EHF786513 ERB786509:ERB786513 FAX786509:FAX786513 FKT786509:FKT786513 FUP786509:FUP786513 GEL786509:GEL786513 GOH786509:GOH786513 GYD786509:GYD786513 HHZ786509:HHZ786513 HRV786509:HRV786513 IBR786509:IBR786513 ILN786509:ILN786513 IVJ786509:IVJ786513 JFF786509:JFF786513 JPB786509:JPB786513 JYX786509:JYX786513 KIT786509:KIT786513 KSP786509:KSP786513 LCL786509:LCL786513 LMH786509:LMH786513 LWD786509:LWD786513 MFZ786509:MFZ786513 MPV786509:MPV786513 MZR786509:MZR786513 NJN786509:NJN786513 NTJ786509:NTJ786513 ODF786509:ODF786513 ONB786509:ONB786513 OWX786509:OWX786513 PGT786509:PGT786513 PQP786509:PQP786513 QAL786509:QAL786513 QKH786509:QKH786513 QUD786509:QUD786513 RDZ786509:RDZ786513 RNV786509:RNV786513 RXR786509:RXR786513 SHN786509:SHN786513 SRJ786509:SRJ786513 TBF786509:TBF786513 TLB786509:TLB786513 TUX786509:TUX786513 UET786509:UET786513 UOP786509:UOP786513 UYL786509:UYL786513 VIH786509:VIH786513 VSD786509:VSD786513 WBZ786509:WBZ786513 WLV786509:WLV786513 WVR786509:WVR786513 J852045:J852049 JF852045:JF852049 TB852045:TB852049 ACX852045:ACX852049 AMT852045:AMT852049 AWP852045:AWP852049 BGL852045:BGL852049 BQH852045:BQH852049 CAD852045:CAD852049 CJZ852045:CJZ852049 CTV852045:CTV852049 DDR852045:DDR852049 DNN852045:DNN852049 DXJ852045:DXJ852049 EHF852045:EHF852049 ERB852045:ERB852049 FAX852045:FAX852049 FKT852045:FKT852049 FUP852045:FUP852049 GEL852045:GEL852049 GOH852045:GOH852049 GYD852045:GYD852049 HHZ852045:HHZ852049 HRV852045:HRV852049 IBR852045:IBR852049 ILN852045:ILN852049 IVJ852045:IVJ852049 JFF852045:JFF852049 JPB852045:JPB852049 JYX852045:JYX852049 KIT852045:KIT852049 KSP852045:KSP852049 LCL852045:LCL852049 LMH852045:LMH852049 LWD852045:LWD852049 MFZ852045:MFZ852049 MPV852045:MPV852049 MZR852045:MZR852049 NJN852045:NJN852049 NTJ852045:NTJ852049 ODF852045:ODF852049 ONB852045:ONB852049 OWX852045:OWX852049 PGT852045:PGT852049 PQP852045:PQP852049 QAL852045:QAL852049 QKH852045:QKH852049 QUD852045:QUD852049 RDZ852045:RDZ852049 RNV852045:RNV852049 RXR852045:RXR852049 SHN852045:SHN852049 SRJ852045:SRJ852049 TBF852045:TBF852049 TLB852045:TLB852049 TUX852045:TUX852049 UET852045:UET852049 UOP852045:UOP852049 UYL852045:UYL852049 VIH852045:VIH852049 VSD852045:VSD852049 WBZ852045:WBZ852049 WLV852045:WLV852049 WVR852045:WVR852049 J917581:J917585 JF917581:JF917585 TB917581:TB917585 ACX917581:ACX917585 AMT917581:AMT917585 AWP917581:AWP917585 BGL917581:BGL917585 BQH917581:BQH917585 CAD917581:CAD917585 CJZ917581:CJZ917585 CTV917581:CTV917585 DDR917581:DDR917585 DNN917581:DNN917585 DXJ917581:DXJ917585 EHF917581:EHF917585 ERB917581:ERB917585 FAX917581:FAX917585 FKT917581:FKT917585 FUP917581:FUP917585 GEL917581:GEL917585 GOH917581:GOH917585 GYD917581:GYD917585 HHZ917581:HHZ917585 HRV917581:HRV917585 IBR917581:IBR917585 ILN917581:ILN917585 IVJ917581:IVJ917585 JFF917581:JFF917585 JPB917581:JPB917585 JYX917581:JYX917585 KIT917581:KIT917585 KSP917581:KSP917585 LCL917581:LCL917585 LMH917581:LMH917585 LWD917581:LWD917585 MFZ917581:MFZ917585 MPV917581:MPV917585 MZR917581:MZR917585 NJN917581:NJN917585 NTJ917581:NTJ917585 ODF917581:ODF917585 ONB917581:ONB917585 OWX917581:OWX917585 PGT917581:PGT917585 PQP917581:PQP917585 QAL917581:QAL917585 QKH917581:QKH917585 QUD917581:QUD917585 RDZ917581:RDZ917585 RNV917581:RNV917585 RXR917581:RXR917585 SHN917581:SHN917585 SRJ917581:SRJ917585 TBF917581:TBF917585 TLB917581:TLB917585 TUX917581:TUX917585 UET917581:UET917585 UOP917581:UOP917585 UYL917581:UYL917585 VIH917581:VIH917585 VSD917581:VSD917585 WBZ917581:WBZ917585 WLV917581:WLV917585 WVR917581:WVR917585 J983117:J983121 JF983117:JF983121 TB983117:TB983121 ACX983117:ACX983121 AMT983117:AMT983121 AWP983117:AWP983121 BGL983117:BGL983121 BQH983117:BQH983121 CAD983117:CAD983121 CJZ983117:CJZ983121 CTV983117:CTV983121 DDR983117:DDR983121 DNN983117:DNN983121 DXJ983117:DXJ983121 EHF983117:EHF983121 ERB983117:ERB983121 FAX983117:FAX983121 FKT983117:FKT983121 FUP983117:FUP983121 GEL983117:GEL983121 GOH983117:GOH983121 GYD983117:GYD983121 HHZ983117:HHZ983121 HRV983117:HRV983121 IBR983117:IBR983121 ILN983117:ILN983121 IVJ983117:IVJ983121 JFF983117:JFF983121 JPB983117:JPB983121 JYX983117:JYX983121 KIT983117:KIT983121 KSP983117:KSP983121 LCL983117:LCL983121 LMH983117:LMH983121 LWD983117:LWD983121 MFZ983117:MFZ983121 MPV983117:MPV983121 MZR983117:MZR983121 NJN983117:NJN983121 NTJ983117:NTJ983121 ODF983117:ODF983121 ONB983117:ONB983121 OWX983117:OWX983121 PGT983117:PGT983121 PQP983117:PQP983121 QAL983117:QAL983121 QKH983117:QKH983121 QUD983117:QUD983121 RDZ983117:RDZ983121 RNV983117:RNV983121 RXR983117:RXR983121 SHN983117:SHN983121 SRJ983117:SRJ983121 TBF983117:TBF983121 TLB983117:TLB983121 TUX983117:TUX983121 UET983117:UET983121 UOP983117:UOP983121 UYL983117:UYL983121 VIH983117:VIH983121 VSD983117:VSD983121 WBZ983117:WBZ983121 WLV983117:WLV983121 WVR983117:WVR983121">
      <formula1>$R$32:$S$32</formula1>
    </dataValidation>
    <dataValidation type="list" allowBlank="1" showInputMessage="1" showErrorMessage="1" sqref="JE75 TA75 ACW75 AMS75 AWO75 BGK75 BQG75 CAC75 CJY75 CTU75 DDQ75 DNM75 DXI75 EHE75 ERA75 FAW75 FKS75 FUO75 GEK75 GOG75 GYC75 HHY75 HRU75 IBQ75 ILM75 IVI75 JFE75 JPA75 JYW75 KIS75 KSO75 LCK75 LMG75 LWC75 MFY75 MPU75 MZQ75 NJM75 NTI75 ODE75 ONA75 OWW75 PGS75 PQO75 QAK75 QKG75 QUC75 RDY75 RNU75 RXQ75 SHM75 SRI75 TBE75 TLA75 TUW75 UES75 UOO75 UYK75 VIG75 VSC75 WBY75 WLU75 WVQ75 I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I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I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I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I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I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I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I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I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I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I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I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I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I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I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I75 I76:I79 I93:I101">
      <formula1>$N$75</formula1>
    </dataValidation>
    <dataValidation type="list" allowBlank="1" showInputMessage="1" showErrorMessage="1" sqref="WVP983095 WLT983095 WBX983095 VSB983095 VIF983095 UYJ983095 UON983095 UER983095 TUV983095 TKZ983095 TBD983095 SRH983095 SHL983095 RXP983095 RNT983095 RDX983095 QUB983095 QKF983095 QAJ983095 PQN983095 PGR983095 OWV983095 OMZ983095 ODD983095 NTH983095 NJL983095 MZP983095 MPT983095 MFX983095 LWB983095 LMF983095 LCJ983095 KSN983095 KIR983095 JYV983095 JOZ983095 JFD983095 IVH983095 ILL983095 IBP983095 HRT983095 HHX983095 GYB983095 GOF983095 GEJ983095 FUN983095 FKR983095 FAV983095 EQZ983095 EHD983095 DXH983095 DNL983095 DDP983095 CTT983095 CJX983095 CAB983095 BQF983095 BGJ983095 AWN983095 AMR983095 ACV983095 SZ983095 JD983095 H983095 WVP917559 WLT917559 WBX917559 VSB917559 VIF917559 UYJ917559 UON917559 UER917559 TUV917559 TKZ917559 TBD917559 SRH917559 SHL917559 RXP917559 RNT917559 RDX917559 QUB917559 QKF917559 QAJ917559 PQN917559 PGR917559 OWV917559 OMZ917559 ODD917559 NTH917559 NJL917559 MZP917559 MPT917559 MFX917559 LWB917559 LMF917559 LCJ917559 KSN917559 KIR917559 JYV917559 JOZ917559 JFD917559 IVH917559 ILL917559 IBP917559 HRT917559 HHX917559 GYB917559 GOF917559 GEJ917559 FUN917559 FKR917559 FAV917559 EQZ917559 EHD917559 DXH917559 DNL917559 DDP917559 CTT917559 CJX917559 CAB917559 BQF917559 BGJ917559 AWN917559 AMR917559 ACV917559 SZ917559 JD917559 H917559 WVP852023 WLT852023 WBX852023 VSB852023 VIF852023 UYJ852023 UON852023 UER852023 TUV852023 TKZ852023 TBD852023 SRH852023 SHL852023 RXP852023 RNT852023 RDX852023 QUB852023 QKF852023 QAJ852023 PQN852023 PGR852023 OWV852023 OMZ852023 ODD852023 NTH852023 NJL852023 MZP852023 MPT852023 MFX852023 LWB852023 LMF852023 LCJ852023 KSN852023 KIR852023 JYV852023 JOZ852023 JFD852023 IVH852023 ILL852023 IBP852023 HRT852023 HHX852023 GYB852023 GOF852023 GEJ852023 FUN852023 FKR852023 FAV852023 EQZ852023 EHD852023 DXH852023 DNL852023 DDP852023 CTT852023 CJX852023 CAB852023 BQF852023 BGJ852023 AWN852023 AMR852023 ACV852023 SZ852023 JD852023 H852023 WVP786487 WLT786487 WBX786487 VSB786487 VIF786487 UYJ786487 UON786487 UER786487 TUV786487 TKZ786487 TBD786487 SRH786487 SHL786487 RXP786487 RNT786487 RDX786487 QUB786487 QKF786487 QAJ786487 PQN786487 PGR786487 OWV786487 OMZ786487 ODD786487 NTH786487 NJL786487 MZP786487 MPT786487 MFX786487 LWB786487 LMF786487 LCJ786487 KSN786487 KIR786487 JYV786487 JOZ786487 JFD786487 IVH786487 ILL786487 IBP786487 HRT786487 HHX786487 GYB786487 GOF786487 GEJ786487 FUN786487 FKR786487 FAV786487 EQZ786487 EHD786487 DXH786487 DNL786487 DDP786487 CTT786487 CJX786487 CAB786487 BQF786487 BGJ786487 AWN786487 AMR786487 ACV786487 SZ786487 JD786487 H786487 WVP720951 WLT720951 WBX720951 VSB720951 VIF720951 UYJ720951 UON720951 UER720951 TUV720951 TKZ720951 TBD720951 SRH720951 SHL720951 RXP720951 RNT720951 RDX720951 QUB720951 QKF720951 QAJ720951 PQN720951 PGR720951 OWV720951 OMZ720951 ODD720951 NTH720951 NJL720951 MZP720951 MPT720951 MFX720951 LWB720951 LMF720951 LCJ720951 KSN720951 KIR720951 JYV720951 JOZ720951 JFD720951 IVH720951 ILL720951 IBP720951 HRT720951 HHX720951 GYB720951 GOF720951 GEJ720951 FUN720951 FKR720951 FAV720951 EQZ720951 EHD720951 DXH720951 DNL720951 DDP720951 CTT720951 CJX720951 CAB720951 BQF720951 BGJ720951 AWN720951 AMR720951 ACV720951 SZ720951 JD720951 H720951 WVP655415 WLT655415 WBX655415 VSB655415 VIF655415 UYJ655415 UON655415 UER655415 TUV655415 TKZ655415 TBD655415 SRH655415 SHL655415 RXP655415 RNT655415 RDX655415 QUB655415 QKF655415 QAJ655415 PQN655415 PGR655415 OWV655415 OMZ655415 ODD655415 NTH655415 NJL655415 MZP655415 MPT655415 MFX655415 LWB655415 LMF655415 LCJ655415 KSN655415 KIR655415 JYV655415 JOZ655415 JFD655415 IVH655415 ILL655415 IBP655415 HRT655415 HHX655415 GYB655415 GOF655415 GEJ655415 FUN655415 FKR655415 FAV655415 EQZ655415 EHD655415 DXH655415 DNL655415 DDP655415 CTT655415 CJX655415 CAB655415 BQF655415 BGJ655415 AWN655415 AMR655415 ACV655415 SZ655415 JD655415 H655415 WVP589879 WLT589879 WBX589879 VSB589879 VIF589879 UYJ589879 UON589879 UER589879 TUV589879 TKZ589879 TBD589879 SRH589879 SHL589879 RXP589879 RNT589879 RDX589879 QUB589879 QKF589879 QAJ589879 PQN589879 PGR589879 OWV589879 OMZ589879 ODD589879 NTH589879 NJL589879 MZP589879 MPT589879 MFX589879 LWB589879 LMF589879 LCJ589879 KSN589879 KIR589879 JYV589879 JOZ589879 JFD589879 IVH589879 ILL589879 IBP589879 HRT589879 HHX589879 GYB589879 GOF589879 GEJ589879 FUN589879 FKR589879 FAV589879 EQZ589879 EHD589879 DXH589879 DNL589879 DDP589879 CTT589879 CJX589879 CAB589879 BQF589879 BGJ589879 AWN589879 AMR589879 ACV589879 SZ589879 JD589879 H589879 WVP524343 WLT524343 WBX524343 VSB524343 VIF524343 UYJ524343 UON524343 UER524343 TUV524343 TKZ524343 TBD524343 SRH524343 SHL524343 RXP524343 RNT524343 RDX524343 QUB524343 QKF524343 QAJ524343 PQN524343 PGR524343 OWV524343 OMZ524343 ODD524343 NTH524343 NJL524343 MZP524343 MPT524343 MFX524343 LWB524343 LMF524343 LCJ524343 KSN524343 KIR524343 JYV524343 JOZ524343 JFD524343 IVH524343 ILL524343 IBP524343 HRT524343 HHX524343 GYB524343 GOF524343 GEJ524343 FUN524343 FKR524343 FAV524343 EQZ524343 EHD524343 DXH524343 DNL524343 DDP524343 CTT524343 CJX524343 CAB524343 BQF524343 BGJ524343 AWN524343 AMR524343 ACV524343 SZ524343 JD524343 H524343 WVP458807 WLT458807 WBX458807 VSB458807 VIF458807 UYJ458807 UON458807 UER458807 TUV458807 TKZ458807 TBD458807 SRH458807 SHL458807 RXP458807 RNT458807 RDX458807 QUB458807 QKF458807 QAJ458807 PQN458807 PGR458807 OWV458807 OMZ458807 ODD458807 NTH458807 NJL458807 MZP458807 MPT458807 MFX458807 LWB458807 LMF458807 LCJ458807 KSN458807 KIR458807 JYV458807 JOZ458807 JFD458807 IVH458807 ILL458807 IBP458807 HRT458807 HHX458807 GYB458807 GOF458807 GEJ458807 FUN458807 FKR458807 FAV458807 EQZ458807 EHD458807 DXH458807 DNL458807 DDP458807 CTT458807 CJX458807 CAB458807 BQF458807 BGJ458807 AWN458807 AMR458807 ACV458807 SZ458807 JD458807 H458807 WVP393271 WLT393271 WBX393271 VSB393271 VIF393271 UYJ393271 UON393271 UER393271 TUV393271 TKZ393271 TBD393271 SRH393271 SHL393271 RXP393271 RNT393271 RDX393271 QUB393271 QKF393271 QAJ393271 PQN393271 PGR393271 OWV393271 OMZ393271 ODD393271 NTH393271 NJL393271 MZP393271 MPT393271 MFX393271 LWB393271 LMF393271 LCJ393271 KSN393271 KIR393271 JYV393271 JOZ393271 JFD393271 IVH393271 ILL393271 IBP393271 HRT393271 HHX393271 GYB393271 GOF393271 GEJ393271 FUN393271 FKR393271 FAV393271 EQZ393271 EHD393271 DXH393271 DNL393271 DDP393271 CTT393271 CJX393271 CAB393271 BQF393271 BGJ393271 AWN393271 AMR393271 ACV393271 SZ393271 JD393271 H393271 WVP327735 WLT327735 WBX327735 VSB327735 VIF327735 UYJ327735 UON327735 UER327735 TUV327735 TKZ327735 TBD327735 SRH327735 SHL327735 RXP327735 RNT327735 RDX327735 QUB327735 QKF327735 QAJ327735 PQN327735 PGR327735 OWV327735 OMZ327735 ODD327735 NTH327735 NJL327735 MZP327735 MPT327735 MFX327735 LWB327735 LMF327735 LCJ327735 KSN327735 KIR327735 JYV327735 JOZ327735 JFD327735 IVH327735 ILL327735 IBP327735 HRT327735 HHX327735 GYB327735 GOF327735 GEJ327735 FUN327735 FKR327735 FAV327735 EQZ327735 EHD327735 DXH327735 DNL327735 DDP327735 CTT327735 CJX327735 CAB327735 BQF327735 BGJ327735 AWN327735 AMR327735 ACV327735 SZ327735 JD327735 H327735 WVP262199 WLT262199 WBX262199 VSB262199 VIF262199 UYJ262199 UON262199 UER262199 TUV262199 TKZ262199 TBD262199 SRH262199 SHL262199 RXP262199 RNT262199 RDX262199 QUB262199 QKF262199 QAJ262199 PQN262199 PGR262199 OWV262199 OMZ262199 ODD262199 NTH262199 NJL262199 MZP262199 MPT262199 MFX262199 LWB262199 LMF262199 LCJ262199 KSN262199 KIR262199 JYV262199 JOZ262199 JFD262199 IVH262199 ILL262199 IBP262199 HRT262199 HHX262199 GYB262199 GOF262199 GEJ262199 FUN262199 FKR262199 FAV262199 EQZ262199 EHD262199 DXH262199 DNL262199 DDP262199 CTT262199 CJX262199 CAB262199 BQF262199 BGJ262199 AWN262199 AMR262199 ACV262199 SZ262199 JD262199 H262199 WVP196663 WLT196663 WBX196663 VSB196663 VIF196663 UYJ196663 UON196663 UER196663 TUV196663 TKZ196663 TBD196663 SRH196663 SHL196663 RXP196663 RNT196663 RDX196663 QUB196663 QKF196663 QAJ196663 PQN196663 PGR196663 OWV196663 OMZ196663 ODD196663 NTH196663 NJL196663 MZP196663 MPT196663 MFX196663 LWB196663 LMF196663 LCJ196663 KSN196663 KIR196663 JYV196663 JOZ196663 JFD196663 IVH196663 ILL196663 IBP196663 HRT196663 HHX196663 GYB196663 GOF196663 GEJ196663 FUN196663 FKR196663 FAV196663 EQZ196663 EHD196663 DXH196663 DNL196663 DDP196663 CTT196663 CJX196663 CAB196663 BQF196663 BGJ196663 AWN196663 AMR196663 ACV196663 SZ196663 JD196663 H196663 WVP131127 WLT131127 WBX131127 VSB131127 VIF131127 UYJ131127 UON131127 UER131127 TUV131127 TKZ131127 TBD131127 SRH131127 SHL131127 RXP131127 RNT131127 RDX131127 QUB131127 QKF131127 QAJ131127 PQN131127 PGR131127 OWV131127 OMZ131127 ODD131127 NTH131127 NJL131127 MZP131127 MPT131127 MFX131127 LWB131127 LMF131127 LCJ131127 KSN131127 KIR131127 JYV131127 JOZ131127 JFD131127 IVH131127 ILL131127 IBP131127 HRT131127 HHX131127 GYB131127 GOF131127 GEJ131127 FUN131127 FKR131127 FAV131127 EQZ131127 EHD131127 DXH131127 DNL131127 DDP131127 CTT131127 CJX131127 CAB131127 BQF131127 BGJ131127 AWN131127 AMR131127 ACV131127 SZ131127 JD131127 H131127 WVP65591 WLT65591 WBX65591 VSB65591 VIF65591 UYJ65591 UON65591 UER65591 TUV65591 TKZ65591 TBD65591 SRH65591 SHL65591 RXP65591 RNT65591 RDX65591 QUB65591 QKF65591 QAJ65591 PQN65591 PGR65591 OWV65591 OMZ65591 ODD65591 NTH65591 NJL65591 MZP65591 MPT65591 MFX65591 LWB65591 LMF65591 LCJ65591 KSN65591 KIR65591 JYV65591 JOZ65591 JFD65591 IVH65591 ILL65591 IBP65591 HRT65591 HHX65591 GYB65591 GOF65591 GEJ65591 FUN65591 FKR65591 FAV65591 EQZ65591 EHD65591 DXH65591 DNL65591 DDP65591 CTT65591 CJX65591 CAB65591 BQF65591 BGJ65591 AWN65591 AMR65591 ACV65591 SZ65591 JD65591 H65591 WVP52 WLT52 WBX52 VSB52 VIF52 UYJ52 UON52 UER52 TUV52 TKZ52 TBD52 SRH52 SHL52 RXP52 RNT52 RDX52 QUB52 QKF52 QAJ52 PQN52 PGR52 OWV52 OMZ52 ODD52 NTH52 NJL52 MZP52 MPT52 MFX52 LWB52 LMF52 LCJ52 KSN52 KIR52 JYV52 JOZ52 JFD52 IVH52 ILL52 IBP52 HRT52 HHX52 GYB52 GOF52 GEJ52 FUN52 FKR52 FAV52 EQZ52 EHD52 DXH52 DNL52 DDP52 CTT52 CJX52 CAB52 BQF52 BGJ52 AWN52 AMR52 ACV52 SZ52 JD52">
      <formula1>$M$52:$U$52</formula1>
    </dataValidation>
  </dataValidations>
  <pageMargins left="0.39370078740157483" right="0.39370078740157483" top="0.23622047244094491" bottom="0.43307086614173229" header="0.39370078740157483" footer="0.19685039370078741"/>
  <pageSetup paperSize="9" scale="68" fitToHeight="0" orientation="portrait" useFirstPageNumber="1" r:id="rId1"/>
  <headerFooter differentFirst="1">
    <oddFooter>&amp;CSeite &amp;P/&amp;N</oddFooter>
    <firstFooter>&amp;LFormularstand: 15.09.2015</firstFooter>
  </headerFooter>
  <rowBreaks count="2" manualBreakCount="2">
    <brk id="46" max="16383" man="1"/>
    <brk id="85" max="16383" man="1"/>
  </rowBreaks>
  <ignoredErrors>
    <ignoredError sqref="H42 H32:H34 H36:H41 H43:H44 H50:H51 H53:H57 I74 I72:I73 I75:I79 F23 F2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G36"/>
  <sheetViews>
    <sheetView workbookViewId="0">
      <selection activeCell="F5" sqref="F5"/>
    </sheetView>
  </sheetViews>
  <sheetFormatPr baseColWidth="10" defaultRowHeight="12.75" x14ac:dyDescent="0.2"/>
  <cols>
    <col min="1" max="1" width="4.375" style="7" customWidth="1"/>
    <col min="2" max="2" width="50.125" style="7" customWidth="1"/>
    <col min="3" max="3" width="13.75" style="7" customWidth="1"/>
    <col min="4" max="4" width="13.25" style="7" customWidth="1"/>
    <col min="5" max="5" width="11.5" style="7" bestFit="1" customWidth="1"/>
    <col min="6" max="256" width="11" style="7"/>
    <col min="257" max="257" width="4.375" style="7" customWidth="1"/>
    <col min="258" max="258" width="50.125" style="7" customWidth="1"/>
    <col min="259" max="259" width="13.75" style="7" customWidth="1"/>
    <col min="260" max="260" width="13.25" style="7" customWidth="1"/>
    <col min="261" max="261" width="11.5" style="7" bestFit="1" customWidth="1"/>
    <col min="262" max="512" width="11" style="7"/>
    <col min="513" max="513" width="4.375" style="7" customWidth="1"/>
    <col min="514" max="514" width="50.125" style="7" customWidth="1"/>
    <col min="515" max="515" width="13.75" style="7" customWidth="1"/>
    <col min="516" max="516" width="13.25" style="7" customWidth="1"/>
    <col min="517" max="517" width="11.5" style="7" bestFit="1" customWidth="1"/>
    <col min="518" max="768" width="11" style="7"/>
    <col min="769" max="769" width="4.375" style="7" customWidth="1"/>
    <col min="770" max="770" width="50.125" style="7" customWidth="1"/>
    <col min="771" max="771" width="13.75" style="7" customWidth="1"/>
    <col min="772" max="772" width="13.25" style="7" customWidth="1"/>
    <col min="773" max="773" width="11.5" style="7" bestFit="1" customWidth="1"/>
    <col min="774" max="1024" width="11" style="7"/>
    <col min="1025" max="1025" width="4.375" style="7" customWidth="1"/>
    <col min="1026" max="1026" width="50.125" style="7" customWidth="1"/>
    <col min="1027" max="1027" width="13.75" style="7" customWidth="1"/>
    <col min="1028" max="1028" width="13.25" style="7" customWidth="1"/>
    <col min="1029" max="1029" width="11.5" style="7" bestFit="1" customWidth="1"/>
    <col min="1030" max="1280" width="11" style="7"/>
    <col min="1281" max="1281" width="4.375" style="7" customWidth="1"/>
    <col min="1282" max="1282" width="50.125" style="7" customWidth="1"/>
    <col min="1283" max="1283" width="13.75" style="7" customWidth="1"/>
    <col min="1284" max="1284" width="13.25" style="7" customWidth="1"/>
    <col min="1285" max="1285" width="11.5" style="7" bestFit="1" customWidth="1"/>
    <col min="1286" max="1536" width="11" style="7"/>
    <col min="1537" max="1537" width="4.375" style="7" customWidth="1"/>
    <col min="1538" max="1538" width="50.125" style="7" customWidth="1"/>
    <col min="1539" max="1539" width="13.75" style="7" customWidth="1"/>
    <col min="1540" max="1540" width="13.25" style="7" customWidth="1"/>
    <col min="1541" max="1541" width="11.5" style="7" bestFit="1" customWidth="1"/>
    <col min="1542" max="1792" width="11" style="7"/>
    <col min="1793" max="1793" width="4.375" style="7" customWidth="1"/>
    <col min="1794" max="1794" width="50.125" style="7" customWidth="1"/>
    <col min="1795" max="1795" width="13.75" style="7" customWidth="1"/>
    <col min="1796" max="1796" width="13.25" style="7" customWidth="1"/>
    <col min="1797" max="1797" width="11.5" style="7" bestFit="1" customWidth="1"/>
    <col min="1798" max="2048" width="11" style="7"/>
    <col min="2049" max="2049" width="4.375" style="7" customWidth="1"/>
    <col min="2050" max="2050" width="50.125" style="7" customWidth="1"/>
    <col min="2051" max="2051" width="13.75" style="7" customWidth="1"/>
    <col min="2052" max="2052" width="13.25" style="7" customWidth="1"/>
    <col min="2053" max="2053" width="11.5" style="7" bestFit="1" customWidth="1"/>
    <col min="2054" max="2304" width="11" style="7"/>
    <col min="2305" max="2305" width="4.375" style="7" customWidth="1"/>
    <col min="2306" max="2306" width="50.125" style="7" customWidth="1"/>
    <col min="2307" max="2307" width="13.75" style="7" customWidth="1"/>
    <col min="2308" max="2308" width="13.25" style="7" customWidth="1"/>
    <col min="2309" max="2309" width="11.5" style="7" bestFit="1" customWidth="1"/>
    <col min="2310" max="2560" width="11" style="7"/>
    <col min="2561" max="2561" width="4.375" style="7" customWidth="1"/>
    <col min="2562" max="2562" width="50.125" style="7" customWidth="1"/>
    <col min="2563" max="2563" width="13.75" style="7" customWidth="1"/>
    <col min="2564" max="2564" width="13.25" style="7" customWidth="1"/>
    <col min="2565" max="2565" width="11.5" style="7" bestFit="1" customWidth="1"/>
    <col min="2566" max="2816" width="11" style="7"/>
    <col min="2817" max="2817" width="4.375" style="7" customWidth="1"/>
    <col min="2818" max="2818" width="50.125" style="7" customWidth="1"/>
    <col min="2819" max="2819" width="13.75" style="7" customWidth="1"/>
    <col min="2820" max="2820" width="13.25" style="7" customWidth="1"/>
    <col min="2821" max="2821" width="11.5" style="7" bestFit="1" customWidth="1"/>
    <col min="2822" max="3072" width="11" style="7"/>
    <col min="3073" max="3073" width="4.375" style="7" customWidth="1"/>
    <col min="3074" max="3074" width="50.125" style="7" customWidth="1"/>
    <col min="3075" max="3075" width="13.75" style="7" customWidth="1"/>
    <col min="3076" max="3076" width="13.25" style="7" customWidth="1"/>
    <col min="3077" max="3077" width="11.5" style="7" bestFit="1" customWidth="1"/>
    <col min="3078" max="3328" width="11" style="7"/>
    <col min="3329" max="3329" width="4.375" style="7" customWidth="1"/>
    <col min="3330" max="3330" width="50.125" style="7" customWidth="1"/>
    <col min="3331" max="3331" width="13.75" style="7" customWidth="1"/>
    <col min="3332" max="3332" width="13.25" style="7" customWidth="1"/>
    <col min="3333" max="3333" width="11.5" style="7" bestFit="1" customWidth="1"/>
    <col min="3334" max="3584" width="11" style="7"/>
    <col min="3585" max="3585" width="4.375" style="7" customWidth="1"/>
    <col min="3586" max="3586" width="50.125" style="7" customWidth="1"/>
    <col min="3587" max="3587" width="13.75" style="7" customWidth="1"/>
    <col min="3588" max="3588" width="13.25" style="7" customWidth="1"/>
    <col min="3589" max="3589" width="11.5" style="7" bestFit="1" customWidth="1"/>
    <col min="3590" max="3840" width="11" style="7"/>
    <col min="3841" max="3841" width="4.375" style="7" customWidth="1"/>
    <col min="3842" max="3842" width="50.125" style="7" customWidth="1"/>
    <col min="3843" max="3843" width="13.75" style="7" customWidth="1"/>
    <col min="3844" max="3844" width="13.25" style="7" customWidth="1"/>
    <col min="3845" max="3845" width="11.5" style="7" bestFit="1" customWidth="1"/>
    <col min="3846" max="4096" width="11" style="7"/>
    <col min="4097" max="4097" width="4.375" style="7" customWidth="1"/>
    <col min="4098" max="4098" width="50.125" style="7" customWidth="1"/>
    <col min="4099" max="4099" width="13.75" style="7" customWidth="1"/>
    <col min="4100" max="4100" width="13.25" style="7" customWidth="1"/>
    <col min="4101" max="4101" width="11.5" style="7" bestFit="1" customWidth="1"/>
    <col min="4102" max="4352" width="11" style="7"/>
    <col min="4353" max="4353" width="4.375" style="7" customWidth="1"/>
    <col min="4354" max="4354" width="50.125" style="7" customWidth="1"/>
    <col min="4355" max="4355" width="13.75" style="7" customWidth="1"/>
    <col min="4356" max="4356" width="13.25" style="7" customWidth="1"/>
    <col min="4357" max="4357" width="11.5" style="7" bestFit="1" customWidth="1"/>
    <col min="4358" max="4608" width="11" style="7"/>
    <col min="4609" max="4609" width="4.375" style="7" customWidth="1"/>
    <col min="4610" max="4610" width="50.125" style="7" customWidth="1"/>
    <col min="4611" max="4611" width="13.75" style="7" customWidth="1"/>
    <col min="4612" max="4612" width="13.25" style="7" customWidth="1"/>
    <col min="4613" max="4613" width="11.5" style="7" bestFit="1" customWidth="1"/>
    <col min="4614" max="4864" width="11" style="7"/>
    <col min="4865" max="4865" width="4.375" style="7" customWidth="1"/>
    <col min="4866" max="4866" width="50.125" style="7" customWidth="1"/>
    <col min="4867" max="4867" width="13.75" style="7" customWidth="1"/>
    <col min="4868" max="4868" width="13.25" style="7" customWidth="1"/>
    <col min="4869" max="4869" width="11.5" style="7" bestFit="1" customWidth="1"/>
    <col min="4870" max="5120" width="11" style="7"/>
    <col min="5121" max="5121" width="4.375" style="7" customWidth="1"/>
    <col min="5122" max="5122" width="50.125" style="7" customWidth="1"/>
    <col min="5123" max="5123" width="13.75" style="7" customWidth="1"/>
    <col min="5124" max="5124" width="13.25" style="7" customWidth="1"/>
    <col min="5125" max="5125" width="11.5" style="7" bestFit="1" customWidth="1"/>
    <col min="5126" max="5376" width="11" style="7"/>
    <col min="5377" max="5377" width="4.375" style="7" customWidth="1"/>
    <col min="5378" max="5378" width="50.125" style="7" customWidth="1"/>
    <col min="5379" max="5379" width="13.75" style="7" customWidth="1"/>
    <col min="5380" max="5380" width="13.25" style="7" customWidth="1"/>
    <col min="5381" max="5381" width="11.5" style="7" bestFit="1" customWidth="1"/>
    <col min="5382" max="5632" width="11" style="7"/>
    <col min="5633" max="5633" width="4.375" style="7" customWidth="1"/>
    <col min="5634" max="5634" width="50.125" style="7" customWidth="1"/>
    <col min="5635" max="5635" width="13.75" style="7" customWidth="1"/>
    <col min="5636" max="5636" width="13.25" style="7" customWidth="1"/>
    <col min="5637" max="5637" width="11.5" style="7" bestFit="1" customWidth="1"/>
    <col min="5638" max="5888" width="11" style="7"/>
    <col min="5889" max="5889" width="4.375" style="7" customWidth="1"/>
    <col min="5890" max="5890" width="50.125" style="7" customWidth="1"/>
    <col min="5891" max="5891" width="13.75" style="7" customWidth="1"/>
    <col min="5892" max="5892" width="13.25" style="7" customWidth="1"/>
    <col min="5893" max="5893" width="11.5" style="7" bestFit="1" customWidth="1"/>
    <col min="5894" max="6144" width="11" style="7"/>
    <col min="6145" max="6145" width="4.375" style="7" customWidth="1"/>
    <col min="6146" max="6146" width="50.125" style="7" customWidth="1"/>
    <col min="6147" max="6147" width="13.75" style="7" customWidth="1"/>
    <col min="6148" max="6148" width="13.25" style="7" customWidth="1"/>
    <col min="6149" max="6149" width="11.5" style="7" bestFit="1" customWidth="1"/>
    <col min="6150" max="6400" width="11" style="7"/>
    <col min="6401" max="6401" width="4.375" style="7" customWidth="1"/>
    <col min="6402" max="6402" width="50.125" style="7" customWidth="1"/>
    <col min="6403" max="6403" width="13.75" style="7" customWidth="1"/>
    <col min="6404" max="6404" width="13.25" style="7" customWidth="1"/>
    <col min="6405" max="6405" width="11.5" style="7" bestFit="1" customWidth="1"/>
    <col min="6406" max="6656" width="11" style="7"/>
    <col min="6657" max="6657" width="4.375" style="7" customWidth="1"/>
    <col min="6658" max="6658" width="50.125" style="7" customWidth="1"/>
    <col min="6659" max="6659" width="13.75" style="7" customWidth="1"/>
    <col min="6660" max="6660" width="13.25" style="7" customWidth="1"/>
    <col min="6661" max="6661" width="11.5" style="7" bestFit="1" customWidth="1"/>
    <col min="6662" max="6912" width="11" style="7"/>
    <col min="6913" max="6913" width="4.375" style="7" customWidth="1"/>
    <col min="6914" max="6914" width="50.125" style="7" customWidth="1"/>
    <col min="6915" max="6915" width="13.75" style="7" customWidth="1"/>
    <col min="6916" max="6916" width="13.25" style="7" customWidth="1"/>
    <col min="6917" max="6917" width="11.5" style="7" bestFit="1" customWidth="1"/>
    <col min="6918" max="7168" width="11" style="7"/>
    <col min="7169" max="7169" width="4.375" style="7" customWidth="1"/>
    <col min="7170" max="7170" width="50.125" style="7" customWidth="1"/>
    <col min="7171" max="7171" width="13.75" style="7" customWidth="1"/>
    <col min="7172" max="7172" width="13.25" style="7" customWidth="1"/>
    <col min="7173" max="7173" width="11.5" style="7" bestFit="1" customWidth="1"/>
    <col min="7174" max="7424" width="11" style="7"/>
    <col min="7425" max="7425" width="4.375" style="7" customWidth="1"/>
    <col min="7426" max="7426" width="50.125" style="7" customWidth="1"/>
    <col min="7427" max="7427" width="13.75" style="7" customWidth="1"/>
    <col min="7428" max="7428" width="13.25" style="7" customWidth="1"/>
    <col min="7429" max="7429" width="11.5" style="7" bestFit="1" customWidth="1"/>
    <col min="7430" max="7680" width="11" style="7"/>
    <col min="7681" max="7681" width="4.375" style="7" customWidth="1"/>
    <col min="7682" max="7682" width="50.125" style="7" customWidth="1"/>
    <col min="7683" max="7683" width="13.75" style="7" customWidth="1"/>
    <col min="7684" max="7684" width="13.25" style="7" customWidth="1"/>
    <col min="7685" max="7685" width="11.5" style="7" bestFit="1" customWidth="1"/>
    <col min="7686" max="7936" width="11" style="7"/>
    <col min="7937" max="7937" width="4.375" style="7" customWidth="1"/>
    <col min="7938" max="7938" width="50.125" style="7" customWidth="1"/>
    <col min="7939" max="7939" width="13.75" style="7" customWidth="1"/>
    <col min="7940" max="7940" width="13.25" style="7" customWidth="1"/>
    <col min="7941" max="7941" width="11.5" style="7" bestFit="1" customWidth="1"/>
    <col min="7942" max="8192" width="11" style="7"/>
    <col min="8193" max="8193" width="4.375" style="7" customWidth="1"/>
    <col min="8194" max="8194" width="50.125" style="7" customWidth="1"/>
    <col min="8195" max="8195" width="13.75" style="7" customWidth="1"/>
    <col min="8196" max="8196" width="13.25" style="7" customWidth="1"/>
    <col min="8197" max="8197" width="11.5" style="7" bestFit="1" customWidth="1"/>
    <col min="8198" max="8448" width="11" style="7"/>
    <col min="8449" max="8449" width="4.375" style="7" customWidth="1"/>
    <col min="8450" max="8450" width="50.125" style="7" customWidth="1"/>
    <col min="8451" max="8451" width="13.75" style="7" customWidth="1"/>
    <col min="8452" max="8452" width="13.25" style="7" customWidth="1"/>
    <col min="8453" max="8453" width="11.5" style="7" bestFit="1" customWidth="1"/>
    <col min="8454" max="8704" width="11" style="7"/>
    <col min="8705" max="8705" width="4.375" style="7" customWidth="1"/>
    <col min="8706" max="8706" width="50.125" style="7" customWidth="1"/>
    <col min="8707" max="8707" width="13.75" style="7" customWidth="1"/>
    <col min="8708" max="8708" width="13.25" style="7" customWidth="1"/>
    <col min="8709" max="8709" width="11.5" style="7" bestFit="1" customWidth="1"/>
    <col min="8710" max="8960" width="11" style="7"/>
    <col min="8961" max="8961" width="4.375" style="7" customWidth="1"/>
    <col min="8962" max="8962" width="50.125" style="7" customWidth="1"/>
    <col min="8963" max="8963" width="13.75" style="7" customWidth="1"/>
    <col min="8964" max="8964" width="13.25" style="7" customWidth="1"/>
    <col min="8965" max="8965" width="11.5" style="7" bestFit="1" customWidth="1"/>
    <col min="8966" max="9216" width="11" style="7"/>
    <col min="9217" max="9217" width="4.375" style="7" customWidth="1"/>
    <col min="9218" max="9218" width="50.125" style="7" customWidth="1"/>
    <col min="9219" max="9219" width="13.75" style="7" customWidth="1"/>
    <col min="9220" max="9220" width="13.25" style="7" customWidth="1"/>
    <col min="9221" max="9221" width="11.5" style="7" bestFit="1" customWidth="1"/>
    <col min="9222" max="9472" width="11" style="7"/>
    <col min="9473" max="9473" width="4.375" style="7" customWidth="1"/>
    <col min="9474" max="9474" width="50.125" style="7" customWidth="1"/>
    <col min="9475" max="9475" width="13.75" style="7" customWidth="1"/>
    <col min="9476" max="9476" width="13.25" style="7" customWidth="1"/>
    <col min="9477" max="9477" width="11.5" style="7" bestFit="1" customWidth="1"/>
    <col min="9478" max="9728" width="11" style="7"/>
    <col min="9729" max="9729" width="4.375" style="7" customWidth="1"/>
    <col min="9730" max="9730" width="50.125" style="7" customWidth="1"/>
    <col min="9731" max="9731" width="13.75" style="7" customWidth="1"/>
    <col min="9732" max="9732" width="13.25" style="7" customWidth="1"/>
    <col min="9733" max="9733" width="11.5" style="7" bestFit="1" customWidth="1"/>
    <col min="9734" max="9984" width="11" style="7"/>
    <col min="9985" max="9985" width="4.375" style="7" customWidth="1"/>
    <col min="9986" max="9986" width="50.125" style="7" customWidth="1"/>
    <col min="9987" max="9987" width="13.75" style="7" customWidth="1"/>
    <col min="9988" max="9988" width="13.25" style="7" customWidth="1"/>
    <col min="9989" max="9989" width="11.5" style="7" bestFit="1" customWidth="1"/>
    <col min="9990" max="10240" width="11" style="7"/>
    <col min="10241" max="10241" width="4.375" style="7" customWidth="1"/>
    <col min="10242" max="10242" width="50.125" style="7" customWidth="1"/>
    <col min="10243" max="10243" width="13.75" style="7" customWidth="1"/>
    <col min="10244" max="10244" width="13.25" style="7" customWidth="1"/>
    <col min="10245" max="10245" width="11.5" style="7" bestFit="1" customWidth="1"/>
    <col min="10246" max="10496" width="11" style="7"/>
    <col min="10497" max="10497" width="4.375" style="7" customWidth="1"/>
    <col min="10498" max="10498" width="50.125" style="7" customWidth="1"/>
    <col min="10499" max="10499" width="13.75" style="7" customWidth="1"/>
    <col min="10500" max="10500" width="13.25" style="7" customWidth="1"/>
    <col min="10501" max="10501" width="11.5" style="7" bestFit="1" customWidth="1"/>
    <col min="10502" max="10752" width="11" style="7"/>
    <col min="10753" max="10753" width="4.375" style="7" customWidth="1"/>
    <col min="10754" max="10754" width="50.125" style="7" customWidth="1"/>
    <col min="10755" max="10755" width="13.75" style="7" customWidth="1"/>
    <col min="10756" max="10756" width="13.25" style="7" customWidth="1"/>
    <col min="10757" max="10757" width="11.5" style="7" bestFit="1" customWidth="1"/>
    <col min="10758" max="11008" width="11" style="7"/>
    <col min="11009" max="11009" width="4.375" style="7" customWidth="1"/>
    <col min="11010" max="11010" width="50.125" style="7" customWidth="1"/>
    <col min="11011" max="11011" width="13.75" style="7" customWidth="1"/>
    <col min="11012" max="11012" width="13.25" style="7" customWidth="1"/>
    <col min="11013" max="11013" width="11.5" style="7" bestFit="1" customWidth="1"/>
    <col min="11014" max="11264" width="11" style="7"/>
    <col min="11265" max="11265" width="4.375" style="7" customWidth="1"/>
    <col min="11266" max="11266" width="50.125" style="7" customWidth="1"/>
    <col min="11267" max="11267" width="13.75" style="7" customWidth="1"/>
    <col min="11268" max="11268" width="13.25" style="7" customWidth="1"/>
    <col min="11269" max="11269" width="11.5" style="7" bestFit="1" customWidth="1"/>
    <col min="11270" max="11520" width="11" style="7"/>
    <col min="11521" max="11521" width="4.375" style="7" customWidth="1"/>
    <col min="11522" max="11522" width="50.125" style="7" customWidth="1"/>
    <col min="11523" max="11523" width="13.75" style="7" customWidth="1"/>
    <col min="11524" max="11524" width="13.25" style="7" customWidth="1"/>
    <col min="11525" max="11525" width="11.5" style="7" bestFit="1" customWidth="1"/>
    <col min="11526" max="11776" width="11" style="7"/>
    <col min="11777" max="11777" width="4.375" style="7" customWidth="1"/>
    <col min="11778" max="11778" width="50.125" style="7" customWidth="1"/>
    <col min="11779" max="11779" width="13.75" style="7" customWidth="1"/>
    <col min="11780" max="11780" width="13.25" style="7" customWidth="1"/>
    <col min="11781" max="11781" width="11.5" style="7" bestFit="1" customWidth="1"/>
    <col min="11782" max="12032" width="11" style="7"/>
    <col min="12033" max="12033" width="4.375" style="7" customWidth="1"/>
    <col min="12034" max="12034" width="50.125" style="7" customWidth="1"/>
    <col min="12035" max="12035" width="13.75" style="7" customWidth="1"/>
    <col min="12036" max="12036" width="13.25" style="7" customWidth="1"/>
    <col min="12037" max="12037" width="11.5" style="7" bestFit="1" customWidth="1"/>
    <col min="12038" max="12288" width="11" style="7"/>
    <col min="12289" max="12289" width="4.375" style="7" customWidth="1"/>
    <col min="12290" max="12290" width="50.125" style="7" customWidth="1"/>
    <col min="12291" max="12291" width="13.75" style="7" customWidth="1"/>
    <col min="12292" max="12292" width="13.25" style="7" customWidth="1"/>
    <col min="12293" max="12293" width="11.5" style="7" bestFit="1" customWidth="1"/>
    <col min="12294" max="12544" width="11" style="7"/>
    <col min="12545" max="12545" width="4.375" style="7" customWidth="1"/>
    <col min="12546" max="12546" width="50.125" style="7" customWidth="1"/>
    <col min="12547" max="12547" width="13.75" style="7" customWidth="1"/>
    <col min="12548" max="12548" width="13.25" style="7" customWidth="1"/>
    <col min="12549" max="12549" width="11.5" style="7" bestFit="1" customWidth="1"/>
    <col min="12550" max="12800" width="11" style="7"/>
    <col min="12801" max="12801" width="4.375" style="7" customWidth="1"/>
    <col min="12802" max="12802" width="50.125" style="7" customWidth="1"/>
    <col min="12803" max="12803" width="13.75" style="7" customWidth="1"/>
    <col min="12804" max="12804" width="13.25" style="7" customWidth="1"/>
    <col min="12805" max="12805" width="11.5" style="7" bestFit="1" customWidth="1"/>
    <col min="12806" max="13056" width="11" style="7"/>
    <col min="13057" max="13057" width="4.375" style="7" customWidth="1"/>
    <col min="13058" max="13058" width="50.125" style="7" customWidth="1"/>
    <col min="13059" max="13059" width="13.75" style="7" customWidth="1"/>
    <col min="13060" max="13060" width="13.25" style="7" customWidth="1"/>
    <col min="13061" max="13061" width="11.5" style="7" bestFit="1" customWidth="1"/>
    <col min="13062" max="13312" width="11" style="7"/>
    <col min="13313" max="13313" width="4.375" style="7" customWidth="1"/>
    <col min="13314" max="13314" width="50.125" style="7" customWidth="1"/>
    <col min="13315" max="13315" width="13.75" style="7" customWidth="1"/>
    <col min="13316" max="13316" width="13.25" style="7" customWidth="1"/>
    <col min="13317" max="13317" width="11.5" style="7" bestFit="1" customWidth="1"/>
    <col min="13318" max="13568" width="11" style="7"/>
    <col min="13569" max="13569" width="4.375" style="7" customWidth="1"/>
    <col min="13570" max="13570" width="50.125" style="7" customWidth="1"/>
    <col min="13571" max="13571" width="13.75" style="7" customWidth="1"/>
    <col min="13572" max="13572" width="13.25" style="7" customWidth="1"/>
    <col min="13573" max="13573" width="11.5" style="7" bestFit="1" customWidth="1"/>
    <col min="13574" max="13824" width="11" style="7"/>
    <col min="13825" max="13825" width="4.375" style="7" customWidth="1"/>
    <col min="13826" max="13826" width="50.125" style="7" customWidth="1"/>
    <col min="13827" max="13827" width="13.75" style="7" customWidth="1"/>
    <col min="13828" max="13828" width="13.25" style="7" customWidth="1"/>
    <col min="13829" max="13829" width="11.5" style="7" bestFit="1" customWidth="1"/>
    <col min="13830" max="14080" width="11" style="7"/>
    <col min="14081" max="14081" width="4.375" style="7" customWidth="1"/>
    <col min="14082" max="14082" width="50.125" style="7" customWidth="1"/>
    <col min="14083" max="14083" width="13.75" style="7" customWidth="1"/>
    <col min="14084" max="14084" width="13.25" style="7" customWidth="1"/>
    <col min="14085" max="14085" width="11.5" style="7" bestFit="1" customWidth="1"/>
    <col min="14086" max="14336" width="11" style="7"/>
    <col min="14337" max="14337" width="4.375" style="7" customWidth="1"/>
    <col min="14338" max="14338" width="50.125" style="7" customWidth="1"/>
    <col min="14339" max="14339" width="13.75" style="7" customWidth="1"/>
    <col min="14340" max="14340" width="13.25" style="7" customWidth="1"/>
    <col min="14341" max="14341" width="11.5" style="7" bestFit="1" customWidth="1"/>
    <col min="14342" max="14592" width="11" style="7"/>
    <col min="14593" max="14593" width="4.375" style="7" customWidth="1"/>
    <col min="14594" max="14594" width="50.125" style="7" customWidth="1"/>
    <col min="14595" max="14595" width="13.75" style="7" customWidth="1"/>
    <col min="14596" max="14596" width="13.25" style="7" customWidth="1"/>
    <col min="14597" max="14597" width="11.5" style="7" bestFit="1" customWidth="1"/>
    <col min="14598" max="14848" width="11" style="7"/>
    <col min="14849" max="14849" width="4.375" style="7" customWidth="1"/>
    <col min="14850" max="14850" width="50.125" style="7" customWidth="1"/>
    <col min="14851" max="14851" width="13.75" style="7" customWidth="1"/>
    <col min="14852" max="14852" width="13.25" style="7" customWidth="1"/>
    <col min="14853" max="14853" width="11.5" style="7" bestFit="1" customWidth="1"/>
    <col min="14854" max="15104" width="11" style="7"/>
    <col min="15105" max="15105" width="4.375" style="7" customWidth="1"/>
    <col min="15106" max="15106" width="50.125" style="7" customWidth="1"/>
    <col min="15107" max="15107" width="13.75" style="7" customWidth="1"/>
    <col min="15108" max="15108" width="13.25" style="7" customWidth="1"/>
    <col min="15109" max="15109" width="11.5" style="7" bestFit="1" customWidth="1"/>
    <col min="15110" max="15360" width="11" style="7"/>
    <col min="15361" max="15361" width="4.375" style="7" customWidth="1"/>
    <col min="15362" max="15362" width="50.125" style="7" customWidth="1"/>
    <col min="15363" max="15363" width="13.75" style="7" customWidth="1"/>
    <col min="15364" max="15364" width="13.25" style="7" customWidth="1"/>
    <col min="15365" max="15365" width="11.5" style="7" bestFit="1" customWidth="1"/>
    <col min="15366" max="15616" width="11" style="7"/>
    <col min="15617" max="15617" width="4.375" style="7" customWidth="1"/>
    <col min="15618" max="15618" width="50.125" style="7" customWidth="1"/>
    <col min="15619" max="15619" width="13.75" style="7" customWidth="1"/>
    <col min="15620" max="15620" width="13.25" style="7" customWidth="1"/>
    <col min="15621" max="15621" width="11.5" style="7" bestFit="1" customWidth="1"/>
    <col min="15622" max="15872" width="11" style="7"/>
    <col min="15873" max="15873" width="4.375" style="7" customWidth="1"/>
    <col min="15874" max="15874" width="50.125" style="7" customWidth="1"/>
    <col min="15875" max="15875" width="13.75" style="7" customWidth="1"/>
    <col min="15876" max="15876" width="13.25" style="7" customWidth="1"/>
    <col min="15877" max="15877" width="11.5" style="7" bestFit="1" customWidth="1"/>
    <col min="15878" max="16128" width="11" style="7"/>
    <col min="16129" max="16129" width="4.375" style="7" customWidth="1"/>
    <col min="16130" max="16130" width="50.125" style="7" customWidth="1"/>
    <col min="16131" max="16131" width="13.75" style="7" customWidth="1"/>
    <col min="16132" max="16132" width="13.25" style="7" customWidth="1"/>
    <col min="16133" max="16133" width="11.5" style="7" bestFit="1" customWidth="1"/>
    <col min="16134" max="16384" width="11" style="7"/>
  </cols>
  <sheetData>
    <row r="2" spans="1:6" x14ac:dyDescent="0.2">
      <c r="A2" s="66" t="s">
        <v>229</v>
      </c>
    </row>
    <row r="3" spans="1:6" x14ac:dyDescent="0.2">
      <c r="A3" s="66"/>
    </row>
    <row r="4" spans="1:6" ht="45.75" customHeight="1" x14ac:dyDescent="0.2">
      <c r="A4" s="301" t="s">
        <v>230</v>
      </c>
      <c r="B4" s="301" t="s">
        <v>231</v>
      </c>
      <c r="C4" s="302" t="s">
        <v>232</v>
      </c>
      <c r="D4" s="302" t="s">
        <v>233</v>
      </c>
      <c r="E4" s="302" t="s">
        <v>234</v>
      </c>
      <c r="F4" s="7" t="s">
        <v>364</v>
      </c>
    </row>
    <row r="5" spans="1:6" x14ac:dyDescent="0.2">
      <c r="A5" s="303" t="s">
        <v>235</v>
      </c>
      <c r="B5" s="303" t="s">
        <v>362</v>
      </c>
      <c r="C5" s="304">
        <v>0.4</v>
      </c>
      <c r="D5" s="304">
        <v>0.6</v>
      </c>
      <c r="E5" s="305" t="s">
        <v>236</v>
      </c>
      <c r="F5" s="7" t="s">
        <v>7</v>
      </c>
    </row>
    <row r="6" spans="1:6" x14ac:dyDescent="0.2">
      <c r="A6" s="303" t="s">
        <v>237</v>
      </c>
      <c r="B6" s="303" t="s">
        <v>363</v>
      </c>
      <c r="C6" s="304">
        <v>0.4</v>
      </c>
      <c r="D6" s="304">
        <v>0.6</v>
      </c>
      <c r="E6" s="305" t="s">
        <v>236</v>
      </c>
    </row>
    <row r="7" spans="1:6" x14ac:dyDescent="0.2">
      <c r="A7" s="303" t="s">
        <v>238</v>
      </c>
      <c r="B7" s="303" t="s">
        <v>8</v>
      </c>
      <c r="C7" s="304">
        <v>0.6</v>
      </c>
      <c r="D7" s="304">
        <v>0.4</v>
      </c>
      <c r="E7" s="305" t="s">
        <v>239</v>
      </c>
    </row>
    <row r="8" spans="1:6" x14ac:dyDescent="0.2">
      <c r="A8" s="303" t="s">
        <v>240</v>
      </c>
      <c r="B8" s="303" t="s">
        <v>241</v>
      </c>
      <c r="C8" s="304">
        <v>0</v>
      </c>
      <c r="D8" s="304">
        <v>1</v>
      </c>
      <c r="E8" s="305" t="s">
        <v>242</v>
      </c>
    </row>
    <row r="9" spans="1:6" x14ac:dyDescent="0.2">
      <c r="A9" s="303" t="s">
        <v>243</v>
      </c>
      <c r="B9" s="303" t="s">
        <v>244</v>
      </c>
      <c r="C9" s="304">
        <v>0</v>
      </c>
      <c r="D9" s="304">
        <v>1</v>
      </c>
      <c r="E9" s="305" t="s">
        <v>242</v>
      </c>
    </row>
    <row r="10" spans="1:6" x14ac:dyDescent="0.2">
      <c r="A10" s="303" t="s">
        <v>245</v>
      </c>
      <c r="B10" s="303" t="s">
        <v>246</v>
      </c>
      <c r="C10" s="304">
        <v>0</v>
      </c>
      <c r="D10" s="304">
        <v>1</v>
      </c>
      <c r="E10" s="305" t="s">
        <v>242</v>
      </c>
    </row>
    <row r="11" spans="1:6" ht="25.5" x14ac:dyDescent="0.2">
      <c r="A11" s="303" t="s">
        <v>247</v>
      </c>
      <c r="B11" s="303" t="s">
        <v>248</v>
      </c>
      <c r="C11" s="304">
        <v>0.4</v>
      </c>
      <c r="D11" s="304">
        <v>0.6</v>
      </c>
      <c r="E11" s="305" t="s">
        <v>236</v>
      </c>
    </row>
    <row r="12" spans="1:6" x14ac:dyDescent="0.2">
      <c r="A12" s="303" t="s">
        <v>249</v>
      </c>
      <c r="B12" s="303" t="s">
        <v>250</v>
      </c>
      <c r="C12" s="304">
        <v>0.6</v>
      </c>
      <c r="D12" s="304">
        <v>0.4</v>
      </c>
      <c r="E12" s="305" t="s">
        <v>239</v>
      </c>
    </row>
    <row r="13" spans="1:6" x14ac:dyDescent="0.2">
      <c r="A13" s="303" t="s">
        <v>174</v>
      </c>
      <c r="B13" s="303" t="s">
        <v>251</v>
      </c>
      <c r="C13" s="304">
        <v>0.6</v>
      </c>
      <c r="D13" s="304">
        <v>0.4</v>
      </c>
      <c r="E13" s="305" t="s">
        <v>239</v>
      </c>
    </row>
    <row r="14" spans="1:6" ht="25.5" x14ac:dyDescent="0.2">
      <c r="A14" s="303" t="s">
        <v>252</v>
      </c>
      <c r="B14" s="303" t="s">
        <v>253</v>
      </c>
      <c r="C14" s="304">
        <v>0</v>
      </c>
      <c r="D14" s="304">
        <v>1</v>
      </c>
      <c r="E14" s="305" t="s">
        <v>242</v>
      </c>
    </row>
    <row r="15" spans="1:6" x14ac:dyDescent="0.2">
      <c r="A15" s="303" t="s">
        <v>254</v>
      </c>
      <c r="B15" s="303" t="s">
        <v>255</v>
      </c>
      <c r="C15" s="304">
        <v>0.6</v>
      </c>
      <c r="D15" s="304">
        <v>0.4</v>
      </c>
      <c r="E15" s="305" t="s">
        <v>239</v>
      </c>
    </row>
    <row r="16" spans="1:6" x14ac:dyDescent="0.2">
      <c r="A16" s="303" t="s">
        <v>256</v>
      </c>
      <c r="B16" s="303" t="s">
        <v>257</v>
      </c>
      <c r="C16" s="304">
        <v>0</v>
      </c>
      <c r="D16" s="304">
        <v>1</v>
      </c>
      <c r="E16" s="305" t="s">
        <v>242</v>
      </c>
    </row>
    <row r="35" spans="4:7" ht="14.25" x14ac:dyDescent="0.2">
      <c r="D35" s="683"/>
      <c r="E35" s="683"/>
      <c r="F35"/>
    </row>
    <row r="36" spans="4:7" ht="14.25" x14ac:dyDescent="0.2">
      <c r="D36" s="683"/>
      <c r="E36" s="683"/>
      <c r="F36"/>
      <c r="G36" s="7" t="str">
        <f>'Formular geplante Zielbeiträge'!AE133</f>
        <v/>
      </c>
    </row>
  </sheetData>
  <mergeCells count="2">
    <mergeCell ref="D35:D36"/>
    <mergeCell ref="E35:E3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43</vt:i4>
      </vt:variant>
    </vt:vector>
  </HeadingPairs>
  <TitlesOfParts>
    <vt:vector size="46" baseType="lpstr">
      <vt:lpstr>Formular geplante Zielbeiträge</vt:lpstr>
      <vt:lpstr>Auswertung Querschnittsziel</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_B.1.1_Gesetz</vt:lpstr>
      <vt:lpstr>_B.1.2_Einbeziehung</vt:lpstr>
      <vt:lpstr>_B.1.3_Schulungen</vt:lpstr>
      <vt:lpstr>_B.1.4_Diversity</vt:lpstr>
      <vt:lpstr>_B.1.5_Sonstige</vt:lpstr>
      <vt:lpstr>_B.1.6_Weitere</vt:lpstr>
      <vt:lpstr>_B.2.1_Gesetz</vt:lpstr>
      <vt:lpstr>_B.2.10_WeitereMaßnahmen</vt:lpstr>
      <vt:lpstr>_B.2.2_Einbeziehung</vt:lpstr>
      <vt:lpstr>_B.2.3_Beteiligung</vt:lpstr>
      <vt:lpstr>_B.2.4_BeiBeteiligungDritter</vt:lpstr>
      <vt:lpstr>_B.2.5_Führungspositionen</vt:lpstr>
      <vt:lpstr>_B.2.6_Frauenförderung</vt:lpstr>
      <vt:lpstr>_B.2.7_Arbeitsplätze_Frauen</vt:lpstr>
      <vt:lpstr>_B.2.8_Arbeitszeitregelungen</vt:lpstr>
      <vt:lpstr>_B.2.9_SpezielleEinrichtungen</vt:lpstr>
      <vt:lpstr>'Formular geplante Zielbeiträge'!_ftnref1</vt:lpstr>
      <vt:lpstr>_Maßnahmencode</vt:lpstr>
      <vt:lpstr>_O33_Fläche</vt:lpstr>
      <vt:lpstr>_Projektbezeichnung</vt:lpstr>
      <vt:lpstr>'Formular geplante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Kaiser, Dominic (MLR)</cp:lastModifiedBy>
  <cp:lastPrinted>2015-09-15T14:24:44Z</cp:lastPrinted>
  <dcterms:created xsi:type="dcterms:W3CDTF">2014-06-12T07:06:41Z</dcterms:created>
  <dcterms:modified xsi:type="dcterms:W3CDTF">2015-09-25T11:00:25Z</dcterms:modified>
</cp:coreProperties>
</file>