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5" yWindow="105" windowWidth="12600" windowHeight="11640"/>
  </bookViews>
  <sheets>
    <sheet name="Formular geplante Zielbeiträge" sheetId="1" r:id="rId1"/>
    <sheet name="Auswertung Querschnittsziel" sheetId="6" r:id="rId2"/>
    <sheet name="Gewichtungsfaktoren" sheetId="5" state="hidden" r:id="rId3"/>
  </sheets>
  <definedNames>
    <definedName name="_1.1_Abwassermenge">'Formular geplante Zielbeiträge'!$AE$329</definedName>
    <definedName name="_1.2_Abwasserbelastung">'Formular geplante Zielbeiträge'!$AE$340</definedName>
    <definedName name="_10_UmweltwirkungAnstoßen">'Formular geplante Zielbeiträge'!$AE$574</definedName>
    <definedName name="_11_Indirekte_Wirkungen_Keine">'Formular geplante Zielbeiträge'!$AK$599</definedName>
    <definedName name="_11_Indirekte_Wirkungen_Negativ">'Formular geplante Zielbeiträge'!$AG$596</definedName>
    <definedName name="_11_Indirekte_Wirkungen_Positiv">'Formular geplante Zielbeiträge'!$AG$601</definedName>
    <definedName name="_11_Negativ_SchutzgüterNr">'Formular geplante Zielbeiträge'!$AJ$596</definedName>
    <definedName name="_11_Positiv_SchutzgüterNr">'Formular geplante Zielbeiträge'!$AJ$601</definedName>
    <definedName name="_2_Fläche">'Formular geplante Zielbeiträge'!$AE$364</definedName>
    <definedName name="_3_Luft">'Formular geplante Zielbeiträge'!$AE$381</definedName>
    <definedName name="_4_BiologischeVielfalt">'Formular geplante Zielbeiträge'!$AE$401</definedName>
    <definedName name="_5.1_A_DeckungBedarf">'Formular geplante Zielbeiträge'!$AE$422</definedName>
    <definedName name="_5.1_B_Erzeugung">'Formular geplante Zielbeiträge'!$AE$426</definedName>
    <definedName name="_5.2_Energieverbrauch">'Formular geplante Zielbeiträge'!$AE$434</definedName>
    <definedName name="_6.1_Ökologische">'Formular geplante Zielbeiträge'!$AE$456</definedName>
    <definedName name="_6.2_A_Materialeffizienz">'Formular geplante Zielbeiträge'!$AE$466</definedName>
    <definedName name="_6.2_B_Umweltfreundlichkeit">'Formular geplante Zielbeiträge'!$AE$482</definedName>
    <definedName name="_7_Transportaufkommen">'Formular geplante Zielbeiträge'!$AE$505</definedName>
    <definedName name="_8_AngekreuzteNr">'Formular geplante Zielbeiträge'!$AE$529</definedName>
    <definedName name="_8_Aufbau_Wissen">'Formular geplante Zielbeiträge'!$AE$528</definedName>
    <definedName name="_9_UmweltfreundlicheBeschaffung">'Formular geplante Zielbeiträge'!$AE$547</definedName>
    <definedName name="_Antragsteller">'Formular geplante Zielbeiträge'!$A$21</definedName>
    <definedName name="_B.1.1_Gesetz">'Formular geplante Zielbeiträge'!$AE$626</definedName>
    <definedName name="_B.1.2_Einbeziehung">'Formular geplante Zielbeiträge'!$AF$634</definedName>
    <definedName name="_B.1.3_Schulungen">'Formular geplante Zielbeiträge'!$AF$638</definedName>
    <definedName name="_B.1.4_Diversity">'Formular geplante Zielbeiträge'!$AF$649</definedName>
    <definedName name="_B.1.5_Sonstige">'Formular geplante Zielbeiträge'!$AF$654</definedName>
    <definedName name="_B.1.6_Weitere">'Formular geplante Zielbeiträge'!$AF$658</definedName>
    <definedName name="_B.2.1_Gesetz">'Formular geplante Zielbeiträge'!$AF$673</definedName>
    <definedName name="_B.2.10_WeitereMaßnahmen">'Formular geplante Zielbeiträge'!$AF$720</definedName>
    <definedName name="_B.2.2_Einbeziehung">'Formular geplante Zielbeiträge'!$AF$681</definedName>
    <definedName name="_B.2.3_Beteiligung">'Formular geplante Zielbeiträge'!$AF$685</definedName>
    <definedName name="_B.2.4_BeiBeteiligungDritter">'Formular geplante Zielbeiträge'!$AF$689</definedName>
    <definedName name="_B.2.5_Führungspositionen">'Formular geplante Zielbeiträge'!$AF$700</definedName>
    <definedName name="_B.2.6_Frauenförderung">'Formular geplante Zielbeiträge'!$AF$704</definedName>
    <definedName name="_B.2.7_Arbeitsplätze_Frauen">'Formular geplante Zielbeiträge'!$AF$708</definedName>
    <definedName name="_B.2.8_Arbeitszeitregelungen">'Formular geplante Zielbeiträge'!$AF$712</definedName>
    <definedName name="_B.2.9_SpezielleEinrichtungen">'Formular geplante Zielbeiträge'!$AF$716</definedName>
    <definedName name="_ftn1" localSheetId="0">'Formular geplante Zielbeiträge'!#REF!</definedName>
    <definedName name="_ftnref1" localSheetId="0">'Formular geplante Zielbeiträge'!#REF!</definedName>
    <definedName name="_Maßnahmencode">'Formular geplante Zielbeiträge'!$AE$46</definedName>
    <definedName name="_MaßnahmeOF">'Formular geplante Zielbeiträge'!$AD$48</definedName>
    <definedName name="_O33_Fläche">'Formular geplante Zielbeiträge'!$AE$365</definedName>
    <definedName name="_Projektbezeichnung">'Formular geplante Zielbeiträge'!$A$27</definedName>
    <definedName name="Angabe_lt._Formular">"Ja; Nein"</definedName>
    <definedName name="_xlnm.Print_Area" localSheetId="0">'Formular geplante Zielbeiträge'!$A$1:$AC$726</definedName>
  </definedNames>
  <calcPr calcId="145621"/>
</workbook>
</file>

<file path=xl/calcChain.xml><?xml version="1.0" encoding="utf-8"?>
<calcChain xmlns="http://schemas.openxmlformats.org/spreadsheetml/2006/main">
  <c r="AE550" i="1" l="1"/>
  <c r="AG66" i="1" l="1"/>
  <c r="I88" i="6" l="1"/>
  <c r="T41" i="6" l="1"/>
  <c r="T42" i="6"/>
  <c r="AE329" i="1" l="1"/>
  <c r="AE340" i="1"/>
  <c r="Z362" i="1"/>
  <c r="AE365" i="1"/>
  <c r="AE364" i="1" s="1"/>
  <c r="AE381" i="1"/>
  <c r="AE401" i="1"/>
  <c r="AE422" i="1"/>
  <c r="AE426" i="1"/>
  <c r="AE434" i="1"/>
  <c r="AE456" i="1"/>
  <c r="AE466" i="1"/>
  <c r="AE482" i="1"/>
  <c r="G32" i="6" l="1"/>
  <c r="H32" i="6"/>
  <c r="G43" i="6"/>
  <c r="H43" i="6"/>
  <c r="H40" i="6"/>
  <c r="G40" i="6"/>
  <c r="H38" i="6"/>
  <c r="G38" i="6"/>
  <c r="G36" i="6"/>
  <c r="H36" i="6"/>
  <c r="I36" i="6" s="1"/>
  <c r="G33" i="6"/>
  <c r="H33" i="6"/>
  <c r="I33" i="6" s="1"/>
  <c r="H42" i="6"/>
  <c r="G42" i="6"/>
  <c r="H39" i="6"/>
  <c r="G39" i="6"/>
  <c r="H37" i="6"/>
  <c r="G37" i="6"/>
  <c r="H35" i="6"/>
  <c r="I35" i="6" s="1"/>
  <c r="G35" i="6"/>
  <c r="G31" i="6"/>
  <c r="H31" i="6"/>
  <c r="AE528" i="1"/>
  <c r="I31" i="6" l="1"/>
  <c r="I37" i="6"/>
  <c r="I40" i="6"/>
  <c r="H50" i="6"/>
  <c r="I44" i="6" l="1" a="1"/>
  <c r="I44" i="6" s="1"/>
  <c r="I50" i="6"/>
  <c r="F25" i="6"/>
  <c r="F22" i="6"/>
  <c r="AI603" i="1" l="1"/>
  <c r="AH603" i="1"/>
  <c r="AI602" i="1"/>
  <c r="AH602" i="1"/>
  <c r="AI601" i="1"/>
  <c r="AH601" i="1"/>
  <c r="AI598" i="1"/>
  <c r="AH598" i="1"/>
  <c r="AI597" i="1"/>
  <c r="AH597" i="1"/>
  <c r="AI596" i="1"/>
  <c r="AH596" i="1"/>
  <c r="AF649" i="1" l="1"/>
  <c r="I76" i="6" s="1"/>
  <c r="A557" i="1" l="1"/>
  <c r="AE547" i="1" l="1"/>
  <c r="H52" i="6" l="1"/>
  <c r="I52" i="6" s="1"/>
  <c r="AG54" i="1"/>
  <c r="AG55" i="1"/>
  <c r="AG56" i="1"/>
  <c r="AG57" i="1"/>
  <c r="AG58" i="1"/>
  <c r="AG59" i="1"/>
  <c r="AG60" i="1"/>
  <c r="AG61" i="1"/>
  <c r="AG62" i="1"/>
  <c r="AG63" i="1"/>
  <c r="AG64" i="1"/>
  <c r="AG65" i="1"/>
  <c r="AG53" i="1"/>
  <c r="AH53" i="1" l="1"/>
  <c r="AF720" i="1"/>
  <c r="I100" i="6" s="1"/>
  <c r="AF716" i="1"/>
  <c r="I99" i="6" s="1"/>
  <c r="AF712" i="1"/>
  <c r="I98" i="6" s="1"/>
  <c r="AF708" i="1"/>
  <c r="I97" i="6" s="1"/>
  <c r="AF704" i="1"/>
  <c r="I96" i="6" s="1"/>
  <c r="AF700" i="1"/>
  <c r="I95" i="6" s="1"/>
  <c r="AF689" i="1"/>
  <c r="I94" i="6" s="1"/>
  <c r="AF685" i="1"/>
  <c r="I93" i="6" s="1"/>
  <c r="AF681" i="1"/>
  <c r="I92" i="6" s="1"/>
  <c r="AF658" i="1"/>
  <c r="I78" i="6" s="1"/>
  <c r="AF654" i="1"/>
  <c r="I77" i="6" s="1"/>
  <c r="AF638" i="1"/>
  <c r="I75" i="6" s="1"/>
  <c r="AF673" i="1"/>
  <c r="I89" i="6" s="1"/>
  <c r="AE626" i="1"/>
  <c r="I71" i="6" s="1"/>
  <c r="AF634" i="1"/>
  <c r="I74" i="6" s="1"/>
  <c r="AE529" i="1"/>
  <c r="AK599" i="1"/>
  <c r="H54" i="6" l="1"/>
  <c r="I104" i="6" a="1"/>
  <c r="I104" i="6" s="1"/>
  <c r="I82" i="6" a="1"/>
  <c r="I82" i="6" s="1"/>
  <c r="AJ596" i="1"/>
  <c r="AG596" i="1" s="1"/>
  <c r="AJ601" i="1"/>
  <c r="AG601" i="1" s="1"/>
  <c r="H55" i="6" l="1"/>
  <c r="I81" i="6"/>
  <c r="I83" i="6"/>
  <c r="I110" i="6"/>
  <c r="I105" i="6"/>
  <c r="I103" i="6" a="1"/>
  <c r="I103" i="6" s="1"/>
  <c r="I111" i="6"/>
  <c r="H56" i="6"/>
  <c r="I20" i="6"/>
  <c r="I62" i="6" l="1"/>
  <c r="I54" i="6"/>
  <c r="F20" i="6"/>
  <c r="A604" i="1"/>
  <c r="AE574" i="1"/>
  <c r="AE505" i="1"/>
  <c r="H53" i="6" l="1"/>
  <c r="I53" i="6" s="1"/>
  <c r="H49" i="6"/>
  <c r="I49" i="6" s="1"/>
  <c r="I59" i="6" l="1" a="1"/>
  <c r="I59" i="6" s="1"/>
  <c r="I63" i="6" s="1"/>
  <c r="I64" i="6" s="1"/>
  <c r="I109" i="6" s="1"/>
  <c r="I112" i="6" s="1"/>
  <c r="G36" i="5"/>
  <c r="I65" i="6" l="1" a="1"/>
  <c r="I65" i="6" s="1"/>
</calcChain>
</file>

<file path=xl/sharedStrings.xml><?xml version="1.0" encoding="utf-8"?>
<sst xmlns="http://schemas.openxmlformats.org/spreadsheetml/2006/main" count="578" uniqueCount="431">
  <si>
    <t>EFRE-Programm "Innovation und Energiewende" in Baden-Württemberg 2014-2020</t>
  </si>
  <si>
    <t>i</t>
  </si>
  <si>
    <t>Name des Ansprechpartners</t>
  </si>
  <si>
    <t>Tel.</t>
  </si>
  <si>
    <t>E-Mail-Adresse</t>
  </si>
  <si>
    <t>Nachhaltige Mobilität</t>
  </si>
  <si>
    <t>Umwelttechnologien, Erneuerbare Energien und Ressourceneffizienz</t>
  </si>
  <si>
    <t>Gesundheit und Pflege</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</si>
  <si>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</si>
  <si>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</si>
  <si>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</si>
  <si>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</si>
  <si>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</si>
  <si>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</si>
  <si>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</si>
  <si>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</si>
  <si>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</si>
  <si>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</si>
  <si>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</si>
  <si>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</si>
  <si>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</si>
  <si>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</si>
  <si>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</si>
  <si>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</si>
  <si>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</si>
  <si>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</si>
  <si>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</si>
  <si>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</si>
  <si>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</si>
  <si>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</si>
  <si>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</si>
  <si>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Die Angaben beziehen sich auf folgende Förderung</t>
  </si>
  <si>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</si>
  <si>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</si>
  <si>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</si>
  <si>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</si>
  <si>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</si>
  <si>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</si>
  <si>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</si>
  <si>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</si>
  <si>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</si>
  <si>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</si>
  <si>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</si>
  <si>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</si>
  <si>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</si>
  <si>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</si>
  <si>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</si>
  <si>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</si>
  <si>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</si>
  <si>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</si>
  <si>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</si>
  <si>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</si>
  <si>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</si>
  <si>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</si>
  <si>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</si>
  <si>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</si>
  <si>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</si>
  <si>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</si>
  <si>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</si>
  <si>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</si>
  <si>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</si>
  <si>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</si>
  <si>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</si>
  <si>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</si>
  <si>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</si>
  <si>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</si>
  <si>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</si>
  <si>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</si>
  <si>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</si>
  <si>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</si>
  <si>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</si>
  <si>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</si>
  <si>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</si>
  <si>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</si>
  <si>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</si>
  <si>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</si>
  <si>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</si>
  <si>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</si>
  <si>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</si>
  <si>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</si>
  <si>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</si>
  <si>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</si>
  <si>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</si>
  <si>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</si>
  <si>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</si>
  <si>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</si>
  <si>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</si>
  <si>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</si>
  <si>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</si>
  <si>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</si>
  <si>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</si>
  <si>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</si>
  <si>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</si>
  <si>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</si>
  <si>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</si>
  <si>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</si>
  <si>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</si>
  <si>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</si>
  <si>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</si>
  <si>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</si>
  <si>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</si>
  <si>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</si>
  <si>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</si>
  <si>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</si>
  <si>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</si>
  <si>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</si>
  <si>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</si>
  <si>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</si>
  <si>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</si>
  <si>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</si>
  <si>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</si>
  <si>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Bitte kreuzen Sie nur ein Feld an.</t>
  </si>
  <si>
    <t xml:space="preserve">Der Fokus des Projekts widmet sich
umweltrelevanten The-men, wodurch umwelt-relevantes Wissen und/oder Erfahrungen aufgebaut werden.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</si>
  <si>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</si>
  <si>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</si>
  <si>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</si>
  <si>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</si>
  <si>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</si>
  <si>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</si>
  <si>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</si>
  <si>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</si>
  <si>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</si>
  <si>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</si>
  <si>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</si>
  <si>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</si>
  <si>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</si>
  <si>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</si>
  <si>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</si>
  <si>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</si>
  <si>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</si>
  <si>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 in der Mehrfachnennungen möglich sind.</t>
    </r>
  </si>
  <si>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</si>
  <si>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</si>
  <si>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</si>
  <si>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</si>
  <si>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</si>
  <si>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</si>
  <si>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</si>
  <si>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</si>
  <si>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</si>
  <si>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</si>
  <si>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</si>
  <si>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</si>
  <si>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</si>
  <si>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</si>
  <si>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</si>
  <si>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</si>
  <si>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</si>
  <si>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</si>
  <si>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</si>
  <si>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</si>
  <si>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</si>
  <si>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</si>
  <si>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</si>
  <si>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</si>
  <si>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</si>
  <si>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</si>
  <si>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</si>
  <si>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</si>
  <si>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</si>
  <si>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</si>
  <si>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</si>
  <si>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</si>
  <si>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</si>
  <si>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</si>
  <si>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</si>
  <si>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</si>
  <si>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</si>
  <si>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</si>
  <si>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</si>
  <si>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</si>
  <si>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</si>
  <si>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</si>
  <si>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</si>
  <si>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</si>
  <si>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</si>
  <si>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</si>
  <si>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</si>
  <si>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</si>
  <si>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</si>
  <si>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</si>
  <si>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</si>
  <si>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</si>
  <si>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</si>
  <si>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</si>
  <si>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</si>
  <si>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</si>
  <si>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</si>
  <si>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</si>
  <si>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</si>
  <si>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</si>
  <si>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</si>
  <si>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</si>
  <si>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</si>
  <si>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</si>
  <si>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</si>
  <si>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</si>
  <si>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</si>
  <si>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</si>
  <si>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</si>
  <si>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</si>
  <si>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</si>
  <si>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r>
      <t xml:space="preserve">Fragen zu </t>
    </r>
    <r>
      <rPr>
        <b/>
        <u/>
        <sz val="10"/>
        <rFont val="Arial"/>
        <family val="2"/>
      </rPr>
      <t>direkten</t>
    </r>
    <r>
      <rPr>
        <b/>
        <sz val="10"/>
        <rFont val="Arial"/>
        <family val="2"/>
      </rPr>
      <t xml:space="preserve"> Umweltwirkungen</t>
    </r>
  </si>
  <si>
    <t xml:space="preserve">Frage Nr. </t>
  </si>
  <si>
    <t>Indikator</t>
  </si>
  <si>
    <t>Thema der (Teil-)Frage</t>
  </si>
  <si>
    <t>Erreichte Punkte je Frage</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</si>
  <si>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</si>
  <si>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</si>
  <si>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</si>
  <si>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</si>
  <si>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</si>
  <si>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</si>
  <si>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</si>
  <si>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</si>
  <si>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</si>
  <si>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</si>
  <si>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</si>
  <si>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</si>
  <si>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</si>
  <si>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</si>
  <si>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</si>
  <si>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</si>
  <si>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</si>
  <si>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</si>
  <si>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</si>
  <si>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</si>
  <si>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</si>
  <si>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</si>
  <si>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</si>
  <si>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</si>
  <si>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</si>
  <si>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</si>
  <si>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</si>
  <si>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</si>
  <si>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</si>
  <si>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</si>
  <si>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</si>
  <si>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Gesetzliche Anforderungen an das Querschnittsziel werden erfüllt</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</si>
  <si>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</si>
  <si>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</si>
  <si>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</si>
  <si>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</si>
  <si>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</si>
  <si>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</si>
  <si>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</si>
  <si>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</si>
  <si>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</si>
  <si>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</si>
  <si>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</si>
  <si>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</si>
  <si>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</si>
  <si>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</si>
  <si>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</si>
  <si>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</si>
  <si>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</si>
  <si>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</si>
  <si>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</si>
  <si>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</si>
  <si>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</si>
  <si>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</si>
  <si>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</si>
  <si>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</si>
  <si>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</si>
  <si>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</si>
  <si>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</si>
  <si>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</si>
  <si>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</si>
  <si>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</si>
  <si>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</si>
  <si>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</si>
  <si>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</si>
  <si>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</si>
  <si>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</si>
  <si>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</si>
  <si>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B2</t>
  </si>
  <si>
    <t>Investitionen zum Klimaschutz in Kommunen</t>
  </si>
  <si>
    <t>B3</t>
  </si>
  <si>
    <t xml:space="preserve">Bewusstseinsbildung und Bürgerbeteiligung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</si>
  <si>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</si>
  <si>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</si>
  <si>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</si>
  <si>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</si>
  <si>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</si>
  <si>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</si>
  <si>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</si>
  <si>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</si>
  <si>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</si>
  <si>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</si>
  <si>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</si>
  <si>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</si>
  <si>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</si>
  <si>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</si>
  <si>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</si>
  <si>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t xml:space="preserve">Hinweis: </t>
    </r>
    <r>
      <rPr>
        <sz val="10"/>
        <color theme="1"/>
        <rFont val="Arial"/>
        <family val="2"/>
      </rPr>
      <t>Die Beantwortung der Frage mit "Ja" ist Voraussetzung für die Förderung im EFRE-Programm.</t>
    </r>
  </si>
  <si>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</si>
  <si>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</si>
  <si>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</si>
  <si>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</si>
  <si>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</si>
  <si>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</si>
  <si>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</si>
  <si>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</si>
  <si>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</si>
  <si>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</si>
  <si>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</si>
  <si>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</si>
  <si>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</si>
  <si>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</si>
  <si>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</si>
  <si>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</si>
  <si>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</si>
  <si>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</si>
  <si>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</si>
  <si>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</si>
  <si>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</si>
  <si>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</si>
  <si>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</si>
  <si>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</si>
  <si>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</si>
  <si>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</si>
  <si>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</si>
  <si>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</si>
  <si>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</si>
  <si>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</si>
  <si>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</si>
  <si>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</si>
  <si>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</si>
  <si>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</si>
  <si>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</si>
  <si>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</si>
  <si>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</si>
  <si>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</si>
  <si>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</si>
  <si>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</si>
  <si>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</si>
  <si>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</si>
  <si>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</si>
  <si>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</si>
  <si>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</si>
  <si>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</si>
  <si>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</si>
  <si>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</si>
  <si>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</si>
  <si>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</si>
  <si>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</si>
  <si>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</si>
  <si>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</si>
  <si>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</si>
  <si>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</si>
  <si>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</si>
  <si>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</si>
  <si>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</si>
  <si>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</si>
  <si>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</si>
  <si>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</si>
  <si>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</si>
  <si>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</si>
  <si>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</si>
  <si>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</si>
  <si>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</si>
  <si>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</si>
  <si>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</si>
  <si>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</si>
  <si>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</si>
  <si>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</si>
  <si>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</si>
  <si>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</si>
  <si>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</si>
  <si>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</si>
  <si>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Erreichte Punkte je (Teil-) Frage, ggf. Eingabe von Hand</t>
  </si>
  <si>
    <t>Forschungsinfrastruktur in der Angewandten Forschung</t>
  </si>
  <si>
    <t>Forschungsinfrastruktur in der Spitzenforschung</t>
  </si>
  <si>
    <t>Sonderfall</t>
  </si>
  <si>
    <t>Code</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</si>
  <si>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</si>
  <si>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</si>
  <si>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</si>
  <si>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Maßnahmencode entsprechend nebenstehender Angabe zur Förderung. Wert wird zum Einlesen in Auswertungsformular (auch Makro L-Bank) benötigt.</t>
  </si>
  <si>
    <t>Doppelnennung</t>
  </si>
  <si>
    <t>Ausgabe "Fehler", wenn Doppelnennung vorliegt</t>
  </si>
  <si>
    <t>Nr. Spez. Feld</t>
  </si>
  <si>
    <t>Formel oben zur Ermittlung der Maßnahmencodes ist bei unterschiedlichen Formularen individuell anzupassen, Maßnahmencodes und Bezeichnungen sind enthalten im Tabellenblatt Gewichtungsfaktoren (ausgeblendet).</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</si>
  <si>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</si>
  <si>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</si>
  <si>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</si>
  <si>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</si>
  <si>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Bei nicht-investiven Projekten: Zellen ab hier bis letzte Zeile Frage 6 ausblenden!</t>
  </si>
  <si>
    <t xml:space="preserve">Bei nicht-investiven Projekten: Zeile mit Überschrift ist auszublenden </t>
  </si>
  <si>
    <t>1.</t>
  </si>
  <si>
    <t>2.</t>
  </si>
  <si>
    <t>Wie wirkt sich Ihr Projekt auf das Transportaufkommen von Gütern aus?</t>
  </si>
  <si>
    <t>Bei nicht-investiven Projekten: Streichung von "in der Nutzungsphase"</t>
  </si>
  <si>
    <t>Aufbau regionaler Kompetenzstellen „Netzwerk Energieeffizienz"</t>
  </si>
  <si>
    <r>
      <t xml:space="preserve">Erläuterung: </t>
    </r>
    <r>
      <rPr>
        <sz val="11"/>
        <rFont val="Arial"/>
        <family val="2"/>
      </rPr>
      <t>Bitte erläutern Sie hier Ihre Angabe</t>
    </r>
  </si>
  <si>
    <r>
      <t xml:space="preserve">Definitionen </t>
    </r>
    <r>
      <rPr>
        <sz val="9"/>
        <rFont val="Arial"/>
        <family val="2"/>
      </rPr>
      <t>(Outputindikator O05)</t>
    </r>
  </si>
  <si>
    <r>
      <rPr>
        <b/>
        <sz val="11"/>
        <rFont val="Arial"/>
        <family val="2"/>
      </rPr>
      <t>Ergänzende Informationen zu 5. Indirekte Wirkungen auf Schutzgüter</t>
    </r>
    <r>
      <rPr>
        <sz val="11"/>
        <rFont val="Arial"/>
        <family val="2"/>
      </rPr>
      <t xml:space="preserve">
Vergleiche ergänzende Informationen zu 4. Umweltwirkungen von angestoßenen Investitionen und von angestoßenem Konsum.
Die Punktzahl je Antwort resultiert aus der Anzahl der angegebenen Bereiche. Bei positiven bzw. negativen Wirkungen auf nur </t>
    </r>
    <r>
      <rPr>
        <u/>
        <sz val="11"/>
        <rFont val="Arial"/>
        <family val="2"/>
      </rPr>
      <t>einen</t>
    </r>
    <r>
      <rPr>
        <sz val="11"/>
        <rFont val="Arial"/>
        <family val="2"/>
      </rPr>
      <t xml:space="preserve"> Bereich, werden 0,5 bzw. -0,5 Punkte angerechnet. Bei positiven bzw. negativen Wirkungen auf </t>
    </r>
    <r>
      <rPr>
        <u/>
        <sz val="11"/>
        <rFont val="Arial"/>
        <family val="2"/>
      </rPr>
      <t>zwei oder mehr</t>
    </r>
    <r>
      <rPr>
        <sz val="11"/>
        <rFont val="Arial"/>
        <family val="2"/>
      </rPr>
      <t xml:space="preserve"> Bereiche, wird 1 bzw. -1 Punkt angerechnet. Die Gesamtpunktzahl für diesen Indikator ergibt sich aus der Summe der Punkte pro Antwort.</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</si>
  <si>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</si>
  <si>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r>
      <rPr>
        <b/>
        <sz val="11"/>
        <rFont val="Arial"/>
        <family val="2"/>
      </rPr>
      <t xml:space="preserve">Ergänzende Informationen zu 1. Veränderungen des Transportaufkommens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</si>
  <si>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Direkte und Indirekte Umweltwirkungen</t>
    </r>
    <r>
      <rPr>
        <sz val="1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nicht-investiv eingestuft und wird daher ausschließlich in Bezug auf seine indirekten Umweltwirkungen bewertet.</t>
    </r>
  </si>
  <si>
    <t>Formular Nr. 2-A</t>
  </si>
  <si>
    <t>Anlage zum Antrag auf Förderung</t>
  </si>
  <si>
    <t>Formular zur elektronischen Übermittlung als Excel-Datei an efre@l-bank.de</t>
  </si>
  <si>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</si>
  <si>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5. Indirekte Wirkungen auf Schutzgüter</t>
  </si>
  <si>
    <r>
      <rPr>
        <b/>
        <u/>
        <sz val="14"/>
        <rFont val="Arial"/>
        <family val="2"/>
      </rPr>
      <t>Geplante Zielbeiträge beim Antrag auf Förderung</t>
    </r>
    <r>
      <rPr>
        <b/>
        <sz val="14"/>
        <rFont val="Arial"/>
        <family val="2"/>
      </rPr>
      <t xml:space="preserve">
von
Innovativen clusterbezogenen Projekten und 
Management von Clustern und Netzwerken</t>
    </r>
  </si>
  <si>
    <t>Management von Clustern und Netzwerken</t>
  </si>
  <si>
    <t>Innovative clusterbezogene Projekte</t>
  </si>
  <si>
    <t>Werden bei der Umsetzung Ihres Projekts die Prinzipien einer umweltfreundlichen Beschaffung umfassend eingehalten?</t>
  </si>
  <si>
    <r>
      <rPr>
        <b/>
        <sz val="11"/>
        <rFont val="Arial"/>
        <family val="2"/>
      </rPr>
      <t>Ergänzende Informationen zu 4. Umweltwirkungen von angestoßenen Investitionen und von angestoßenem Konsum</t>
    </r>
    <r>
      <rPr>
        <sz val="11"/>
        <rFont val="Arial"/>
        <family val="2"/>
      </rPr>
      <t xml:space="preserve">
Diese Frage ist auf die Bewertung der indirekt durch Ihr gefördertes Projekt verursachten Umweltwirkungen ausgerichtet (wie auch die weiteren Fragen 1 bis 5). Nicht bewertet werden die direkten Umweltwirkungen Ihres Projekts.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</si>
  <si>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</si>
  <si>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</si>
  <si>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</si>
  <si>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r>
      <rPr>
        <b/>
        <sz val="11"/>
        <rFont val="Arial"/>
        <family val="2"/>
      </rPr>
      <t>Bewertungsgegenstand</t>
    </r>
    <r>
      <rPr>
        <sz val="11"/>
        <rFont val="Arial"/>
        <family val="2"/>
      </rPr>
      <t xml:space="preserve">
Bitte beziehen Sie Ihre Antworten</t>
    </r>
    <r>
      <rPr>
        <sz val="11"/>
        <rFont val="Arial"/>
        <family val="2"/>
      </rPr>
      <t xml:space="preserve"> auf die </t>
    </r>
    <r>
      <rPr>
        <u/>
        <sz val="11"/>
        <rFont val="Arial"/>
        <family val="2"/>
      </rPr>
      <t>indirekten</t>
    </r>
    <r>
      <rPr>
        <sz val="1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</si>
  <si>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t xml:space="preserve">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t>
    </r>
  </si>
  <si>
    <t>…Projekte und Unterprojekte</t>
  </si>
  <si>
    <t>Hinweis zu Durchführung und Nachweis von Informations- und Kommunikationsmaßnahmen:</t>
  </si>
  <si>
    <t>Bei Antrag auf Förderung von innovativen clusterbezogenen Projekten geben Sie bitte nachfolgend einen Zielwert für die Zahl der Projekte und Unterprojekte (Outputindikator O05) an.
Bei Antrag auf Förderung des Managements von Clustern und Netzwerken fahren Sie bitte mit Bearbeitung von Teil II dieses Formulars fort. Bitte beachten Sie auch den untentstehenden Hinweis zur Durchführung und Nachweis von Informations- und Kommunikationsmaßnahmen.</t>
  </si>
  <si>
    <t>Spezialisierungsfeld übergreifend</t>
  </si>
  <si>
    <t>14</t>
  </si>
  <si>
    <r>
      <rPr>
        <b/>
        <sz val="11"/>
        <rFont val="Arial"/>
        <family val="2"/>
      </rPr>
      <t xml:space="preserve">Zahl der Projekte bzw. Unterprojekte Ihrer Clusterinitiative oder Innovationsplattform im Rahmen Ihres geförderten Vorhabens.
</t>
    </r>
    <r>
      <rPr>
        <sz val="9"/>
        <rFont val="Arial"/>
        <family val="2"/>
      </rPr>
      <t>(Outputindikator O05)</t>
    </r>
  </si>
  <si>
    <t>Bei Projekten, die aus einem Arbeitsprogramm mit Unterprojekten bestehen, geben Sie als Zielwert bitte die Zahl der Unterprojekte an.
Bei Projekten ohne Unterprojekte wird das Projekt selbst gezählt. In dem Fall geben Sie bitte als Zielwert die Zahl 1 an.</t>
  </si>
  <si>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5 Themen, bei denen spezifische Fragen zu </t>
    </r>
    <r>
      <rPr>
        <sz val="11"/>
        <color theme="1"/>
        <rFont val="Arial"/>
        <family val="2"/>
      </rPr>
      <t>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</si>
  <si>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</si>
  <si>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elektronisch (z. B. als Scans) per E-Mail mit dem Verwendungsnachweis an die L-Bank. Das o.g. Formular enthält dazu nähere Informationen.
</t>
  </si>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</sst>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7"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vertAlign val="superscript"/>
      <sz val="11"/>
      <color theme="1"/>
      <name val="Arial"/>
      <family val="2"/>
    </font>
    <font>
      <sz val="8"/>
      <color theme="1"/>
      <name val="Calibri"/>
      <family val="2"/>
      <scheme val="minor"/>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1"/>
      <color rgb="FFFF0000"/>
      <name val="Arial"/>
      <family val="2"/>
    </font>
    <font>
      <b/>
      <i/>
      <sz val="10"/>
      <name val="Arial"/>
      <family val="2"/>
    </font>
    <font>
      <sz val="9"/>
      <name val="Arial"/>
      <family val="2"/>
    </font>
    <font>
      <b/>
      <sz val="11"/>
      <name val="Calibri"/>
      <family val="2"/>
    </font>
    <font>
      <u/>
      <sz val="11"/>
      <name val="Arial"/>
      <family val="2"/>
    </font>
    <font>
      <b/>
      <u/>
      <sz val="14"/>
      <name val="Arial"/>
      <family val="2"/>
    </font>
    <font>
      <sz val="14"/>
      <name val="Arial"/>
      <family val="2"/>
    </font>
    <font>
      <b/>
      <sz val="12"/>
      <name val="Arial"/>
      <family val="2"/>
    </font>
    <font>
      <strike/>
      <sz val="11"/>
      <color theme="1"/>
      <name val="Arial"/>
      <family val="2"/>
    </font>
    <font>
      <b/>
      <strike/>
      <sz val="11"/>
      <color theme="1"/>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xf numFmtId="0" fontId="21" fillId="0" borderId="0"/>
    <xf numFmtId="9" fontId="21" fillId="0" borderId="0" applyFont="0" applyFill="0" applyBorder="0" applyAlignment="0" applyProtection="0"/>
  </cellStyleXfs>
  <cellXfs count="733">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1" fillId="0" borderId="0" xfId="2" applyProtection="1"/>
    <xf numFmtId="0" fontId="21" fillId="0" borderId="0" xfId="2" applyAlignment="1" applyProtection="1">
      <alignment horizontal="left"/>
    </xf>
    <xf numFmtId="0" fontId="21" fillId="0" borderId="0" xfId="2"/>
    <xf numFmtId="0" fontId="21" fillId="0" borderId="0" xfId="2" applyFont="1" applyAlignment="1" applyProtection="1">
      <alignment horizontal="left"/>
    </xf>
    <xf numFmtId="0" fontId="21" fillId="0" borderId="0" xfId="2" applyFont="1" applyFill="1" applyBorder="1" applyAlignment="1" applyProtection="1">
      <alignment horizontal="left" vertical="top" wrapText="1"/>
    </xf>
    <xf numFmtId="0" fontId="22" fillId="0" borderId="0" xfId="2" applyFont="1" applyFill="1" applyBorder="1" applyAlignment="1" applyProtection="1">
      <alignment horizontal="left" vertical="top"/>
    </xf>
    <xf numFmtId="0" fontId="21" fillId="0" borderId="0" xfId="2" applyFill="1" applyProtection="1"/>
    <xf numFmtId="0" fontId="22" fillId="0" borderId="0" xfId="2" applyFont="1" applyFill="1" applyBorder="1" applyAlignment="1" applyProtection="1">
      <alignment horizontal="center" vertical="top" wrapText="1"/>
    </xf>
    <xf numFmtId="0" fontId="22" fillId="0" borderId="0" xfId="2" applyFont="1" applyAlignment="1" applyProtection="1">
      <alignment horizontal="left"/>
    </xf>
    <xf numFmtId="0" fontId="21" fillId="0" borderId="0" xfId="2" applyFont="1" applyBorder="1" applyAlignment="1" applyProtection="1">
      <alignment horizontal="left" vertical="top" wrapText="1"/>
    </xf>
    <xf numFmtId="0" fontId="21" fillId="0" borderId="0" xfId="2" applyFont="1" applyBorder="1" applyAlignment="1" applyProtection="1">
      <alignment horizontal="left" vertical="top"/>
    </xf>
    <xf numFmtId="0" fontId="22" fillId="0" borderId="0" xfId="2" applyFont="1" applyBorder="1" applyAlignment="1" applyProtection="1">
      <alignment horizontal="left" vertical="top"/>
    </xf>
    <xf numFmtId="0" fontId="21" fillId="0" borderId="0" xfId="2" applyBorder="1" applyProtection="1"/>
    <xf numFmtId="0" fontId="21" fillId="0" borderId="0" xfId="2" applyFill="1" applyBorder="1" applyProtection="1"/>
    <xf numFmtId="0" fontId="22" fillId="0" borderId="0" xfId="2" applyFont="1" applyBorder="1" applyAlignment="1" applyProtection="1">
      <alignment horizontal="left"/>
    </xf>
    <xf numFmtId="0" fontId="22" fillId="0" borderId="0" xfId="2" applyFont="1" applyBorder="1" applyAlignment="1" applyProtection="1">
      <alignment horizontal="left" vertical="center"/>
    </xf>
    <xf numFmtId="0" fontId="21" fillId="0" borderId="0" xfId="2" applyFont="1" applyBorder="1" applyAlignment="1" applyProtection="1">
      <alignment horizontal="left"/>
    </xf>
    <xf numFmtId="0" fontId="21" fillId="0" borderId="0" xfId="2" applyFont="1" applyBorder="1" applyProtection="1"/>
    <xf numFmtId="0" fontId="22" fillId="0" borderId="1" xfId="2" applyFont="1" applyBorder="1" applyAlignment="1" applyProtection="1">
      <alignment horizontal="left" vertical="top"/>
    </xf>
    <xf numFmtId="0" fontId="22" fillId="0" borderId="1" xfId="2" applyFont="1" applyBorder="1" applyAlignment="1" applyProtection="1">
      <alignment vertical="top"/>
    </xf>
    <xf numFmtId="1" fontId="22" fillId="0" borderId="13" xfId="2" quotePrefix="1" applyNumberFormat="1" applyFont="1" applyBorder="1" applyAlignment="1" applyProtection="1">
      <alignment horizontal="left" vertical="top" wrapText="1"/>
    </xf>
    <xf numFmtId="0" fontId="22" fillId="0" borderId="4" xfId="2" applyFont="1" applyBorder="1" applyAlignment="1" applyProtection="1">
      <alignment horizontal="left" vertical="top"/>
    </xf>
    <xf numFmtId="0" fontId="21" fillId="0" borderId="12" xfId="2" applyFont="1" applyBorder="1" applyAlignment="1" applyProtection="1">
      <alignment vertical="top" wrapText="1"/>
    </xf>
    <xf numFmtId="2" fontId="21" fillId="5" borderId="1" xfId="2" applyNumberFormat="1" applyFont="1" applyFill="1" applyBorder="1" applyAlignment="1" applyProtection="1">
      <alignment horizontal="left" vertical="top"/>
    </xf>
    <xf numFmtId="16" fontId="22" fillId="0" borderId="16" xfId="2" quotePrefix="1" applyNumberFormat="1" applyFont="1" applyBorder="1" applyAlignment="1" applyProtection="1">
      <alignment horizontal="left" wrapText="1"/>
    </xf>
    <xf numFmtId="0" fontId="22" fillId="0" borderId="9" xfId="2" applyFont="1" applyBorder="1" applyAlignment="1" applyProtection="1">
      <alignment horizontal="left"/>
    </xf>
    <xf numFmtId="0" fontId="21" fillId="0" borderId="4" xfId="2" applyFont="1" applyBorder="1" applyAlignment="1" applyProtection="1">
      <alignment vertical="top" wrapText="1"/>
    </xf>
    <xf numFmtId="0" fontId="21" fillId="0" borderId="1" xfId="2" applyFont="1" applyBorder="1" applyAlignment="1" applyProtection="1">
      <alignment horizontal="left" vertical="top" wrapText="1"/>
    </xf>
    <xf numFmtId="1" fontId="22" fillId="0" borderId="17" xfId="2" quotePrefix="1" applyNumberFormat="1" applyFont="1" applyBorder="1" applyAlignment="1" applyProtection="1">
      <alignment horizontal="left" vertical="top" wrapText="1"/>
    </xf>
    <xf numFmtId="16" fontId="22" fillId="0" borderId="17" xfId="2" quotePrefix="1" applyNumberFormat="1" applyFont="1" applyBorder="1" applyAlignment="1" applyProtection="1">
      <alignment horizontal="left" wrapText="1"/>
    </xf>
    <xf numFmtId="0" fontId="21" fillId="0" borderId="11" xfId="2" applyFont="1" applyBorder="1" applyAlignment="1" applyProtection="1">
      <alignment vertical="top" wrapText="1"/>
    </xf>
    <xf numFmtId="1" fontId="22" fillId="0" borderId="16" xfId="2" quotePrefix="1" applyNumberFormat="1" applyFont="1" applyBorder="1" applyAlignment="1" applyProtection="1">
      <alignment horizontal="left" vertical="top" wrapText="1"/>
    </xf>
    <xf numFmtId="1" fontId="22" fillId="0" borderId="0" xfId="2" quotePrefix="1" applyNumberFormat="1" applyFont="1" applyBorder="1" applyAlignment="1" applyProtection="1">
      <alignment horizontal="left" vertical="top" wrapText="1"/>
    </xf>
    <xf numFmtId="0" fontId="22" fillId="0" borderId="0" xfId="2" applyFont="1" applyBorder="1" applyAlignment="1" applyProtection="1">
      <alignment horizontal="left" vertical="top" wrapText="1"/>
    </xf>
    <xf numFmtId="2" fontId="21" fillId="5" borderId="0" xfId="2" applyNumberFormat="1" applyFont="1" applyFill="1" applyBorder="1" applyAlignment="1" applyProtection="1">
      <alignment horizontal="left" vertical="top"/>
    </xf>
    <xf numFmtId="2" fontId="21" fillId="5" borderId="0" xfId="2" applyNumberFormat="1" applyFont="1" applyFill="1" applyBorder="1" applyAlignment="1" applyProtection="1">
      <alignment horizontal="left" vertical="top" wrapText="1"/>
    </xf>
    <xf numFmtId="0" fontId="22" fillId="0" borderId="0" xfId="2" applyFont="1" applyBorder="1" applyAlignment="1" applyProtection="1">
      <alignment vertical="center"/>
    </xf>
    <xf numFmtId="0" fontId="22" fillId="5" borderId="1" xfId="2" applyFont="1" applyFill="1" applyBorder="1" applyAlignment="1" applyProtection="1">
      <alignment horizontal="left" vertical="top"/>
    </xf>
    <xf numFmtId="1" fontId="21" fillId="0" borderId="1" xfId="2" applyNumberFormat="1" applyFont="1" applyFill="1" applyBorder="1" applyAlignment="1" applyProtection="1">
      <alignment horizontal="center" vertical="center"/>
    </xf>
    <xf numFmtId="0" fontId="22" fillId="0" borderId="8" xfId="2" applyFont="1" applyBorder="1" applyAlignment="1" applyProtection="1">
      <alignment horizontal="left"/>
    </xf>
    <xf numFmtId="0" fontId="21" fillId="0" borderId="9" xfId="2" applyFont="1" applyFill="1" applyBorder="1" applyAlignment="1" applyProtection="1">
      <alignment horizontal="left" vertical="top" wrapText="1"/>
    </xf>
    <xf numFmtId="2" fontId="21" fillId="0" borderId="13" xfId="2" applyNumberFormat="1" applyFont="1" applyFill="1" applyBorder="1" applyAlignment="1" applyProtection="1">
      <alignment horizontal="center" vertical="center" wrapText="1"/>
    </xf>
    <xf numFmtId="0" fontId="22" fillId="0" borderId="5" xfId="2" applyFont="1" applyBorder="1" applyAlignment="1" applyProtection="1">
      <alignment horizontal="left"/>
    </xf>
    <xf numFmtId="2" fontId="21" fillId="0" borderId="16" xfId="2" applyNumberFormat="1" applyFont="1" applyFill="1" applyBorder="1" applyAlignment="1" applyProtection="1">
      <alignment horizontal="center" vertical="center" wrapText="1"/>
    </xf>
    <xf numFmtId="2" fontId="21" fillId="5" borderId="0" xfId="2" applyNumberFormat="1" applyFont="1" applyFill="1" applyBorder="1" applyAlignment="1" applyProtection="1">
      <alignment horizontal="center" vertical="center"/>
    </xf>
    <xf numFmtId="0" fontId="21" fillId="0" borderId="0" xfId="2" applyBorder="1" applyAlignment="1" applyProtection="1">
      <alignment horizontal="left"/>
    </xf>
    <xf numFmtId="0" fontId="21" fillId="0" borderId="0" xfId="2" applyFont="1" applyBorder="1" applyAlignment="1" applyProtection="1">
      <alignment horizontal="right"/>
    </xf>
    <xf numFmtId="0" fontId="32" fillId="0" borderId="0" xfId="2" applyFont="1" applyFill="1" applyBorder="1" applyAlignment="1" applyProtection="1">
      <alignment horizontal="right"/>
    </xf>
    <xf numFmtId="2" fontId="21" fillId="5" borderId="0" xfId="2" applyNumberFormat="1" applyFont="1" applyFill="1" applyBorder="1" applyAlignment="1" applyProtection="1">
      <alignment horizontal="center"/>
    </xf>
    <xf numFmtId="0" fontId="22" fillId="0" borderId="0" xfId="2" applyFont="1" applyBorder="1" applyProtection="1"/>
    <xf numFmtId="0" fontId="22" fillId="0" borderId="0" xfId="2" applyFont="1" applyBorder="1" applyAlignment="1" applyProtection="1">
      <alignment horizontal="right"/>
    </xf>
    <xf numFmtId="0" fontId="22" fillId="0" borderId="0" xfId="2" applyFont="1"/>
    <xf numFmtId="0" fontId="22" fillId="0" borderId="0" xfId="2" applyFont="1" applyBorder="1" applyAlignment="1" applyProtection="1">
      <alignment horizontal="right" vertical="top"/>
    </xf>
    <xf numFmtId="2" fontId="21" fillId="5" borderId="0" xfId="2" applyNumberFormat="1" applyFont="1" applyFill="1" applyBorder="1" applyAlignment="1" applyProtection="1">
      <alignment horizontal="left"/>
    </xf>
    <xf numFmtId="0" fontId="21" fillId="5" borderId="0" xfId="2" applyFill="1" applyBorder="1" applyProtection="1"/>
    <xf numFmtId="0" fontId="22" fillId="0" borderId="14" xfId="2" applyFont="1" applyBorder="1" applyAlignment="1" applyProtection="1">
      <alignment vertical="top"/>
    </xf>
    <xf numFmtId="0" fontId="22" fillId="0" borderId="5" xfId="2" applyFont="1" applyBorder="1" applyAlignment="1" applyProtection="1">
      <alignment horizontal="left" vertical="top"/>
    </xf>
    <xf numFmtId="0" fontId="22" fillId="0" borderId="8" xfId="2" applyFont="1" applyBorder="1" applyAlignment="1" applyProtection="1">
      <alignment vertical="top"/>
    </xf>
    <xf numFmtId="0" fontId="22" fillId="0" borderId="3" xfId="2" applyFont="1" applyBorder="1" applyAlignment="1" applyProtection="1">
      <alignment horizontal="left" vertical="top" wrapText="1"/>
    </xf>
    <xf numFmtId="0" fontId="22" fillId="0" borderId="1" xfId="2" applyFont="1" applyBorder="1" applyAlignment="1" applyProtection="1">
      <alignment vertical="top" wrapText="1"/>
    </xf>
    <xf numFmtId="0" fontId="22" fillId="0" borderId="0" xfId="2" applyFont="1" applyBorder="1" applyAlignment="1" applyProtection="1">
      <alignment vertical="top" wrapText="1"/>
    </xf>
    <xf numFmtId="0" fontId="21" fillId="5" borderId="0" xfId="2" applyFont="1" applyFill="1" applyBorder="1" applyAlignment="1" applyProtection="1">
      <alignment horizontal="center" vertical="center"/>
    </xf>
    <xf numFmtId="0" fontId="22" fillId="0" borderId="0" xfId="2" applyFont="1" applyBorder="1" applyAlignment="1" applyProtection="1">
      <alignment vertical="top"/>
    </xf>
    <xf numFmtId="0" fontId="21" fillId="0" borderId="0" xfId="2" applyFont="1" applyFill="1" applyBorder="1" applyAlignment="1" applyProtection="1">
      <alignment horizontal="right" vertical="top"/>
    </xf>
    <xf numFmtId="0" fontId="21" fillId="5" borderId="0" xfId="2" applyFont="1" applyFill="1" applyBorder="1" applyProtection="1"/>
    <xf numFmtId="0" fontId="21" fillId="0" borderId="6" xfId="2" applyFont="1" applyBorder="1" applyProtection="1"/>
    <xf numFmtId="0" fontId="22" fillId="0" borderId="5" xfId="2" applyFont="1" applyBorder="1" applyAlignment="1" applyProtection="1">
      <alignment vertical="top"/>
    </xf>
    <xf numFmtId="2" fontId="21" fillId="0" borderId="0" xfId="2" applyNumberFormat="1" applyFont="1" applyFill="1" applyBorder="1" applyAlignment="1" applyProtection="1">
      <alignment horizontal="left" vertical="top"/>
    </xf>
    <xf numFmtId="0" fontId="21" fillId="0" borderId="0" xfId="2" applyFont="1" applyFill="1" applyBorder="1" applyAlignment="1" applyProtection="1">
      <alignment horizontal="center" vertical="center"/>
    </xf>
    <xf numFmtId="0" fontId="21" fillId="0" borderId="0" xfId="2" applyFont="1" applyFill="1" applyBorder="1" applyProtection="1"/>
    <xf numFmtId="0" fontId="22" fillId="0" borderId="8" xfId="2" applyFont="1" applyBorder="1" applyAlignment="1" applyProtection="1">
      <alignment horizontal="right" vertical="top"/>
    </xf>
    <xf numFmtId="2" fontId="21" fillId="0" borderId="0" xfId="2" applyNumberFormat="1" applyFont="1" applyFill="1" applyBorder="1" applyAlignment="1" applyProtection="1">
      <alignment horizontal="center" vertical="top"/>
    </xf>
    <xf numFmtId="2" fontId="21" fillId="0" borderId="0" xfId="2" applyNumberFormat="1" applyFont="1" applyFill="1" applyBorder="1" applyAlignment="1" applyProtection="1">
      <alignment horizontal="left"/>
    </xf>
    <xf numFmtId="0" fontId="22" fillId="0" borderId="15" xfId="2" applyFont="1" applyBorder="1" applyAlignment="1" applyProtection="1">
      <alignment horizontal="left" vertical="top"/>
    </xf>
    <xf numFmtId="0" fontId="21" fillId="0" borderId="11" xfId="2" applyFont="1" applyBorder="1" applyProtection="1"/>
    <xf numFmtId="0" fontId="21" fillId="0" borderId="0" xfId="2" applyFont="1" applyBorder="1" applyAlignment="1" applyProtection="1">
      <alignment vertical="top"/>
    </xf>
    <xf numFmtId="0" fontId="26" fillId="0" borderId="0" xfId="2" applyFont="1" applyFill="1" applyBorder="1" applyProtection="1"/>
    <xf numFmtId="2" fontId="22" fillId="0" borderId="0" xfId="2" applyNumberFormat="1" applyFont="1" applyFill="1" applyBorder="1" applyAlignment="1" applyProtection="1">
      <alignment horizontal="right" vertical="top"/>
    </xf>
    <xf numFmtId="164" fontId="21" fillId="0" borderId="0" xfId="2" applyNumberFormat="1" applyFont="1" applyFill="1" applyBorder="1" applyAlignment="1" applyProtection="1">
      <alignment horizontal="right" vertical="top"/>
    </xf>
    <xf numFmtId="0" fontId="22" fillId="0" borderId="13" xfId="2" applyNumberFormat="1" applyFont="1" applyBorder="1" applyAlignment="1" applyProtection="1">
      <alignment horizontal="left" vertical="top" wrapText="1"/>
    </xf>
    <xf numFmtId="0" fontId="21" fillId="0" borderId="3" xfId="2" applyFill="1" applyBorder="1" applyProtection="1"/>
    <xf numFmtId="0" fontId="21" fillId="0" borderId="3" xfId="2" applyFill="1" applyBorder="1" applyAlignment="1" applyProtection="1">
      <alignment horizontal="left"/>
    </xf>
    <xf numFmtId="0" fontId="21" fillId="0" borderId="4" xfId="2" applyFill="1" applyBorder="1" applyProtection="1"/>
    <xf numFmtId="0" fontId="21" fillId="0" borderId="8" xfId="2" applyFill="1" applyBorder="1" applyProtection="1"/>
    <xf numFmtId="0" fontId="21" fillId="0" borderId="0" xfId="2" applyFill="1" applyBorder="1" applyAlignment="1" applyProtection="1">
      <alignment horizontal="left"/>
    </xf>
    <xf numFmtId="0" fontId="21" fillId="0" borderId="9" xfId="2" applyFill="1" applyBorder="1" applyProtection="1"/>
    <xf numFmtId="0" fontId="22" fillId="0" borderId="0" xfId="2" applyFont="1" applyFill="1" applyBorder="1" applyAlignment="1" applyProtection="1">
      <alignment vertical="top"/>
    </xf>
    <xf numFmtId="0" fontId="22" fillId="0" borderId="0" xfId="2" applyFont="1" applyFill="1" applyBorder="1" applyAlignment="1" applyProtection="1">
      <alignment horizontal="left"/>
    </xf>
    <xf numFmtId="0" fontId="22" fillId="0" borderId="0" xfId="2" applyFont="1" applyFill="1" applyBorder="1" applyProtection="1"/>
    <xf numFmtId="0" fontId="22" fillId="0" borderId="0" xfId="2" applyFont="1" applyFill="1" applyBorder="1" applyAlignment="1" applyProtection="1">
      <alignment horizontal="right" vertical="top"/>
    </xf>
    <xf numFmtId="0" fontId="21" fillId="0" borderId="5" xfId="2" applyFill="1" applyBorder="1" applyProtection="1"/>
    <xf numFmtId="0" fontId="21" fillId="0" borderId="6" xfId="2" applyFill="1" applyBorder="1" applyProtection="1"/>
    <xf numFmtId="0" fontId="22" fillId="0" borderId="6" xfId="2" applyFont="1" applyFill="1" applyBorder="1" applyAlignment="1" applyProtection="1">
      <alignment vertical="top"/>
    </xf>
    <xf numFmtId="0" fontId="21" fillId="0" borderId="6" xfId="2" applyFill="1" applyBorder="1" applyAlignment="1" applyProtection="1">
      <alignment horizontal="left"/>
    </xf>
    <xf numFmtId="0" fontId="22" fillId="0" borderId="6" xfId="2" applyFont="1" applyFill="1" applyBorder="1" applyProtection="1"/>
    <xf numFmtId="0" fontId="22" fillId="0" borderId="6" xfId="2" applyFont="1" applyFill="1" applyBorder="1" applyAlignment="1" applyProtection="1">
      <alignment horizontal="right" vertical="top"/>
    </xf>
    <xf numFmtId="0" fontId="22" fillId="0" borderId="7" xfId="2" applyFont="1" applyFill="1" applyBorder="1" applyAlignment="1" applyProtection="1">
      <alignment horizontal="left" vertical="top" wrapText="1"/>
    </xf>
    <xf numFmtId="0" fontId="22" fillId="0" borderId="14" xfId="2" applyFont="1" applyFill="1" applyBorder="1" applyProtection="1"/>
    <xf numFmtId="0" fontId="28" fillId="0" borderId="0" xfId="2" applyFont="1" applyBorder="1" applyAlignment="1" applyProtection="1">
      <alignment horizontal="left" vertical="top"/>
    </xf>
    <xf numFmtId="0" fontId="28" fillId="0" borderId="0" xfId="2" applyFont="1" applyBorder="1" applyAlignment="1" applyProtection="1">
      <alignment vertical="top"/>
    </xf>
    <xf numFmtId="0" fontId="0" fillId="0" borderId="0" xfId="0" applyProtection="1"/>
    <xf numFmtId="0" fontId="0" fillId="0" borderId="0" xfId="0" applyAlignment="1" applyProtection="1"/>
    <xf numFmtId="0" fontId="13" fillId="0" borderId="0" xfId="0" applyFont="1" applyProtection="1"/>
    <xf numFmtId="0" fontId="3" fillId="2" borderId="0" xfId="0" applyFont="1" applyFill="1" applyBorder="1" applyAlignment="1" applyProtection="1">
      <alignment vertical="top" wrapText="1"/>
    </xf>
    <xf numFmtId="0" fontId="10"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3" fillId="0" borderId="0" xfId="0" applyFont="1" applyBorder="1" applyAlignment="1" applyProtection="1">
      <alignment horizontal="left" vertical="top" wrapText="1"/>
    </xf>
    <xf numFmtId="0" fontId="3" fillId="0" borderId="3" xfId="0" applyFont="1" applyBorder="1" applyAlignment="1" applyProtection="1">
      <alignment vertical="center"/>
    </xf>
    <xf numFmtId="0" fontId="12" fillId="0" borderId="0" xfId="0" applyFont="1" applyAlignment="1" applyProtection="1">
      <alignment horizontal="left" vertical="top"/>
    </xf>
    <xf numFmtId="0" fontId="0" fillId="0" borderId="0" xfId="0" applyAlignment="1" applyProtection="1">
      <alignment horizontal="left" vertical="top"/>
    </xf>
    <xf numFmtId="49" fontId="3" fillId="0" borderId="1" xfId="0" applyNumberFormat="1" applyFont="1" applyFill="1" applyBorder="1" applyAlignment="1" applyProtection="1">
      <alignment horizontal="center" vertical="top"/>
    </xf>
    <xf numFmtId="0" fontId="0" fillId="0" borderId="10" xfId="0" applyFill="1" applyBorder="1" applyAlignment="1" applyProtection="1">
      <alignment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49" fontId="3" fillId="0" borderId="10" xfId="0" applyNumberFormat="1" applyFont="1" applyFill="1" applyBorder="1" applyAlignment="1" applyProtection="1">
      <alignment horizontal="center" vertical="top"/>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0" borderId="0" xfId="0" applyFill="1" applyAlignment="1" applyProtection="1">
      <alignment vertical="top"/>
    </xf>
    <xf numFmtId="0" fontId="20"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0"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7" fillId="0" borderId="0" xfId="0" applyFont="1" applyProtection="1"/>
    <xf numFmtId="0" fontId="0" fillId="0" borderId="0" xfId="0" applyBorder="1" applyAlignment="1" applyProtection="1">
      <alignment horizontal="left" vertical="top"/>
    </xf>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2" fillId="5" borderId="0" xfId="2" applyFont="1" applyFill="1" applyProtection="1"/>
    <xf numFmtId="0" fontId="21" fillId="5" borderId="0" xfId="2" applyFill="1" applyProtection="1"/>
    <xf numFmtId="0" fontId="23" fillId="5" borderId="0" xfId="2" applyFont="1" applyFill="1" applyAlignment="1" applyProtection="1">
      <alignment horizontal="center" vertical="top"/>
    </xf>
    <xf numFmtId="0" fontId="21" fillId="5" borderId="0" xfId="2" applyFill="1" applyAlignment="1" applyProtection="1">
      <alignment wrapText="1"/>
    </xf>
    <xf numFmtId="0" fontId="21" fillId="0" borderId="0" xfId="2" applyAlignment="1" applyProtection="1">
      <alignment wrapText="1"/>
    </xf>
    <xf numFmtId="0" fontId="21" fillId="5" borderId="0" xfId="2" applyFont="1" applyFill="1" applyBorder="1" applyAlignment="1" applyProtection="1">
      <alignment horizontal="center" vertical="top" wrapText="1"/>
    </xf>
    <xf numFmtId="2" fontId="21" fillId="5" borderId="1" xfId="2" applyNumberFormat="1" applyFont="1" applyFill="1" applyBorder="1" applyAlignment="1" applyProtection="1">
      <alignment horizontal="center" vertical="top"/>
    </xf>
    <xf numFmtId="0" fontId="21" fillId="5" borderId="1" xfId="2" applyFill="1" applyBorder="1" applyProtection="1"/>
    <xf numFmtId="0" fontId="21" fillId="5" borderId="1" xfId="2" applyFont="1" applyFill="1" applyBorder="1" applyProtection="1"/>
    <xf numFmtId="0" fontId="22" fillId="5" borderId="1" xfId="2" applyFont="1" applyFill="1" applyBorder="1" applyProtection="1"/>
    <xf numFmtId="2" fontId="22" fillId="5" borderId="1" xfId="2" applyNumberFormat="1" applyFont="1" applyFill="1" applyBorder="1" applyAlignment="1" applyProtection="1">
      <alignment horizontal="left" vertical="top"/>
    </xf>
    <xf numFmtId="2" fontId="21" fillId="5" borderId="1" xfId="2" applyNumberFormat="1" applyFill="1" applyBorder="1" applyProtection="1"/>
    <xf numFmtId="165" fontId="21" fillId="0" borderId="0" xfId="2" applyNumberFormat="1" applyProtection="1"/>
    <xf numFmtId="0" fontId="30" fillId="5" borderId="1" xfId="2" applyFont="1" applyFill="1" applyBorder="1" applyAlignment="1" applyProtection="1">
      <alignment vertical="center"/>
    </xf>
    <xf numFmtId="0" fontId="30" fillId="5" borderId="1" xfId="2" applyFont="1" applyFill="1" applyBorder="1" applyAlignment="1" applyProtection="1">
      <alignment horizontal="right" vertical="center"/>
    </xf>
    <xf numFmtId="0" fontId="21" fillId="5" borderId="0" xfId="2" applyFont="1" applyFill="1" applyProtection="1"/>
    <xf numFmtId="0" fontId="21" fillId="0" borderId="0" xfId="2" applyFont="1" applyProtection="1"/>
    <xf numFmtId="2" fontId="30" fillId="5" borderId="1" xfId="2" applyNumberFormat="1" applyFont="1" applyFill="1" applyBorder="1" applyAlignment="1" applyProtection="1">
      <alignment horizontal="right" vertical="center"/>
    </xf>
    <xf numFmtId="1" fontId="30" fillId="5" borderId="1" xfId="2" applyNumberFormat="1" applyFont="1" applyFill="1" applyBorder="1" applyAlignment="1" applyProtection="1">
      <alignment horizontal="right" vertical="center"/>
    </xf>
    <xf numFmtId="0" fontId="31" fillId="5" borderId="1" xfId="2" applyFont="1" applyFill="1" applyBorder="1" applyAlignment="1" applyProtection="1">
      <alignment vertical="top" wrapText="1"/>
    </xf>
    <xf numFmtId="0" fontId="21" fillId="5" borderId="1" xfId="2" applyFill="1" applyBorder="1" applyAlignment="1" applyProtection="1">
      <alignment horizontal="right" vertical="top"/>
    </xf>
    <xf numFmtId="164" fontId="30" fillId="5" borderId="1" xfId="2" applyNumberFormat="1" applyFont="1" applyFill="1" applyBorder="1" applyAlignment="1" applyProtection="1">
      <alignment horizontal="right" vertical="top"/>
    </xf>
    <xf numFmtId="0" fontId="30" fillId="5" borderId="0" xfId="2" applyFont="1" applyFill="1" applyBorder="1" applyAlignment="1" applyProtection="1">
      <alignment horizontal="right" vertical="center"/>
    </xf>
    <xf numFmtId="0" fontId="21" fillId="5" borderId="1" xfId="2" applyFill="1" applyBorder="1" applyAlignment="1" applyProtection="1">
      <alignment vertical="top"/>
    </xf>
    <xf numFmtId="0" fontId="30" fillId="5" borderId="1" xfId="2" applyFont="1" applyFill="1" applyBorder="1" applyAlignment="1" applyProtection="1">
      <alignment horizontal="right" vertical="top"/>
    </xf>
    <xf numFmtId="0" fontId="31" fillId="5" borderId="0" xfId="2" applyFont="1" applyFill="1" applyBorder="1" applyAlignment="1" applyProtection="1">
      <alignment vertical="top" wrapText="1"/>
    </xf>
    <xf numFmtId="0" fontId="21" fillId="5" borderId="0" xfId="2" quotePrefix="1" applyFill="1" applyProtection="1"/>
    <xf numFmtId="2" fontId="22" fillId="5" borderId="0" xfId="2" applyNumberFormat="1" applyFont="1" applyFill="1" applyBorder="1" applyProtection="1"/>
    <xf numFmtId="164" fontId="30" fillId="5" borderId="0" xfId="2" applyNumberFormat="1" applyFont="1" applyFill="1" applyBorder="1" applyAlignment="1" applyProtection="1">
      <alignment horizontal="right" vertical="center"/>
    </xf>
    <xf numFmtId="0" fontId="21" fillId="5" borderId="0" xfId="2" applyFill="1" applyBorder="1" applyAlignment="1" applyProtection="1">
      <alignment vertical="top"/>
    </xf>
    <xf numFmtId="0" fontId="22" fillId="0" borderId="0" xfId="2" applyFont="1" applyProtection="1"/>
    <xf numFmtId="0" fontId="22" fillId="5" borderId="0" xfId="2" applyFont="1" applyFill="1" applyAlignment="1" applyProtection="1">
      <alignment horizontal="right"/>
    </xf>
    <xf numFmtId="2" fontId="21" fillId="5" borderId="0" xfId="2" applyNumberFormat="1" applyFont="1" applyFill="1" applyBorder="1" applyAlignment="1" applyProtection="1">
      <alignment horizontal="center" vertical="top"/>
    </xf>
    <xf numFmtId="0" fontId="22" fillId="5" borderId="14" xfId="2" applyFont="1" applyFill="1" applyBorder="1" applyProtection="1"/>
    <xf numFmtId="0" fontId="21" fillId="5" borderId="3" xfId="2" applyFill="1" applyBorder="1" applyAlignment="1" applyProtection="1">
      <alignment horizontal="left"/>
    </xf>
    <xf numFmtId="0" fontId="21" fillId="5" borderId="3" xfId="2" applyFill="1" applyBorder="1" applyProtection="1"/>
    <xf numFmtId="0" fontId="21" fillId="5" borderId="9" xfId="2" applyFont="1" applyFill="1" applyBorder="1" applyAlignment="1" applyProtection="1">
      <alignment horizontal="left" vertical="top" wrapText="1"/>
    </xf>
    <xf numFmtId="0" fontId="21" fillId="5" borderId="8" xfId="2" applyFill="1" applyBorder="1" applyProtection="1"/>
    <xf numFmtId="0" fontId="21" fillId="5" borderId="0" xfId="2" applyFill="1" applyBorder="1" applyAlignment="1" applyProtection="1">
      <alignment horizontal="left"/>
    </xf>
    <xf numFmtId="0" fontId="21" fillId="5" borderId="9" xfId="2" applyFill="1" applyBorder="1" applyProtection="1"/>
    <xf numFmtId="0" fontId="21" fillId="5" borderId="0" xfId="2" applyFill="1" applyBorder="1" applyAlignment="1" applyProtection="1">
      <alignment horizontal="right"/>
    </xf>
    <xf numFmtId="0" fontId="21" fillId="5" borderId="5" xfId="2" applyFill="1" applyBorder="1" applyProtection="1"/>
    <xf numFmtId="0" fontId="21" fillId="5" borderId="6" xfId="2" applyFill="1" applyBorder="1" applyAlignment="1" applyProtection="1">
      <alignment horizontal="left"/>
    </xf>
    <xf numFmtId="0" fontId="21" fillId="5" borderId="11" xfId="2" applyFill="1" applyBorder="1" applyAlignment="1" applyProtection="1">
      <alignment vertical="top"/>
    </xf>
    <xf numFmtId="0" fontId="21" fillId="5" borderId="6" xfId="2" applyFill="1" applyBorder="1" applyProtection="1"/>
    <xf numFmtId="0" fontId="21" fillId="5" borderId="7" xfId="2" applyFill="1" applyBorder="1" applyProtection="1"/>
    <xf numFmtId="0" fontId="21" fillId="0" borderId="0" xfId="2" applyFill="1" applyAlignment="1" applyProtection="1">
      <alignment vertical="top"/>
    </xf>
    <xf numFmtId="0" fontId="21" fillId="0" borderId="0" xfId="2" applyFill="1" applyAlignment="1" applyProtection="1">
      <alignment horizontal="left" vertical="top"/>
    </xf>
    <xf numFmtId="0" fontId="21" fillId="0" borderId="0" xfId="2" applyFill="1" applyAlignment="1" applyProtection="1">
      <alignment horizontal="left"/>
    </xf>
    <xf numFmtId="0" fontId="21" fillId="0" borderId="0" xfId="2" applyAlignment="1" applyProtection="1">
      <alignment vertical="top"/>
    </xf>
    <xf numFmtId="0" fontId="21"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0"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0" fillId="0" borderId="0" xfId="0" applyAlignment="1" applyProtection="1">
      <alignment horizontal="left"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6" fillId="0" borderId="0" xfId="0" applyFont="1" applyFill="1" applyProtection="1"/>
    <xf numFmtId="0" fontId="0" fillId="6" borderId="0" xfId="0" applyFill="1" applyBorder="1" applyProtection="1"/>
    <xf numFmtId="0" fontId="0" fillId="6" borderId="0" xfId="0" applyFill="1" applyProtection="1"/>
    <xf numFmtId="0" fontId="41" fillId="0" borderId="1" xfId="2" applyFont="1" applyFill="1" applyBorder="1" applyAlignment="1">
      <alignment vertical="center" wrapText="1" readingOrder="1"/>
    </xf>
    <xf numFmtId="0" fontId="41" fillId="0" borderId="1" xfId="2" applyFont="1" applyFill="1" applyBorder="1" applyAlignment="1">
      <alignment horizontal="center" vertical="center" wrapText="1" readingOrder="1"/>
    </xf>
    <xf numFmtId="0" fontId="41" fillId="0" borderId="1" xfId="2" applyFont="1" applyFill="1" applyBorder="1" applyAlignment="1">
      <alignment horizontal="left" vertical="center" wrapText="1" readingOrder="1"/>
    </xf>
    <xf numFmtId="2" fontId="41" fillId="0" borderId="1" xfId="3" applyNumberFormat="1" applyFont="1" applyFill="1" applyBorder="1" applyAlignment="1">
      <alignment horizontal="right" vertical="center" wrapText="1" readingOrder="1"/>
    </xf>
    <xf numFmtId="0" fontId="41"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38" fillId="0" borderId="0" xfId="0" applyFont="1" applyFill="1" applyBorder="1" applyAlignment="1" applyProtection="1">
      <alignment horizontal="left" vertical="center"/>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wrapText="1"/>
    </xf>
    <xf numFmtId="0" fontId="22" fillId="0" borderId="14" xfId="2" applyFont="1" applyBorder="1" applyAlignment="1" applyProtection="1">
      <alignment horizontal="left" vertical="top"/>
    </xf>
    <xf numFmtId="0" fontId="22" fillId="0" borderId="1" xfId="2" applyFont="1" applyBorder="1" applyAlignment="1" applyProtection="1">
      <alignment horizontal="left" vertical="top" wrapText="1"/>
    </xf>
    <xf numFmtId="0" fontId="21" fillId="0" borderId="11" xfId="2" applyFont="1" applyBorder="1" applyAlignment="1" applyProtection="1">
      <alignment horizontal="left" vertical="top" wrapText="1"/>
    </xf>
    <xf numFmtId="0" fontId="21" fillId="0" borderId="12" xfId="2" applyFont="1" applyBorder="1" applyAlignment="1" applyProtection="1">
      <alignment horizontal="left" vertical="top" wrapText="1"/>
    </xf>
    <xf numFmtId="0" fontId="22" fillId="0" borderId="0"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35" fillId="2" borderId="3" xfId="2" applyFont="1" applyFill="1" applyBorder="1" applyAlignment="1" applyProtection="1">
      <alignment vertical="top" wrapText="1"/>
    </xf>
    <xf numFmtId="0" fontId="22" fillId="2" borderId="3" xfId="2" applyFont="1" applyFill="1" applyBorder="1" applyAlignment="1" applyProtection="1">
      <alignment vertical="top" wrapText="1"/>
    </xf>
    <xf numFmtId="0" fontId="22" fillId="2" borderId="0" xfId="2" applyFont="1" applyFill="1" applyBorder="1" applyAlignment="1" applyProtection="1">
      <alignment vertical="top" wrapText="1"/>
    </xf>
    <xf numFmtId="0" fontId="22" fillId="2" borderId="9" xfId="2" applyFont="1" applyFill="1" applyBorder="1" applyAlignment="1" applyProtection="1">
      <alignment vertical="top" wrapText="1"/>
    </xf>
    <xf numFmtId="0" fontId="22" fillId="2" borderId="6" xfId="2" applyFont="1" applyFill="1" applyBorder="1" applyAlignment="1" applyProtection="1">
      <alignment vertical="top" wrapText="1"/>
    </xf>
    <xf numFmtId="0" fontId="21"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1" fillId="0" borderId="0" xfId="2" applyFont="1" applyBorder="1" applyAlignment="1" applyProtection="1">
      <alignment vertical="top" wrapText="1"/>
    </xf>
    <xf numFmtId="0" fontId="42" fillId="0" borderId="1" xfId="2" applyFont="1" applyBorder="1" applyAlignment="1" applyProtection="1">
      <alignment horizontal="left" vertical="top"/>
    </xf>
    <xf numFmtId="0" fontId="43"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1" fillId="0" borderId="1" xfId="2" applyFont="1" applyBorder="1" applyAlignment="1" applyProtection="1">
      <alignment vertical="top" wrapText="1"/>
    </xf>
    <xf numFmtId="0" fontId="21" fillId="0" borderId="6" xfId="2" applyFont="1" applyBorder="1" applyAlignment="1" applyProtection="1">
      <alignment horizontal="left" vertical="top" wrapText="1"/>
    </xf>
    <xf numFmtId="0" fontId="21" fillId="5" borderId="6" xfId="2" applyFill="1" applyBorder="1" applyAlignment="1" applyProtection="1">
      <alignment vertical="top"/>
    </xf>
    <xf numFmtId="0" fontId="21" fillId="5" borderId="0" xfId="2" applyFont="1" applyFill="1" applyBorder="1" applyAlignment="1" applyProtection="1">
      <alignment vertical="top" wrapText="1"/>
    </xf>
    <xf numFmtId="0" fontId="44" fillId="0" borderId="0" xfId="2" applyFont="1" applyFill="1" applyBorder="1" applyAlignment="1" applyProtection="1">
      <alignment horizontal="center" wrapText="1"/>
    </xf>
    <xf numFmtId="0" fontId="21" fillId="0" borderId="1" xfId="2" applyFont="1" applyBorder="1" applyAlignment="1" applyProtection="1">
      <alignment vertical="top" wrapText="1"/>
      <protection locked="0"/>
    </xf>
    <xf numFmtId="0" fontId="21"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1" fillId="3" borderId="1" xfId="2" applyFont="1" applyFill="1" applyBorder="1" applyAlignment="1" applyProtection="1">
      <alignment horizontal="center" vertical="center"/>
      <protection hidden="1"/>
    </xf>
    <xf numFmtId="0" fontId="21" fillId="2" borderId="1" xfId="2" applyFont="1" applyFill="1" applyBorder="1" applyAlignment="1" applyProtection="1">
      <alignment horizontal="center" vertical="center"/>
      <protection locked="0" hidden="1"/>
    </xf>
    <xf numFmtId="2" fontId="21" fillId="3" borderId="1" xfId="2" applyNumberFormat="1" applyFont="1" applyFill="1" applyBorder="1" applyAlignment="1" applyProtection="1">
      <alignment horizontal="center" vertical="center"/>
      <protection hidden="1"/>
    </xf>
    <xf numFmtId="0" fontId="21" fillId="3" borderId="15" xfId="2" applyFont="1" applyFill="1" applyBorder="1" applyAlignment="1" applyProtection="1">
      <alignment horizontal="center" vertical="center"/>
      <protection hidden="1"/>
    </xf>
    <xf numFmtId="0" fontId="21" fillId="2" borderId="15" xfId="2" applyFont="1" applyFill="1" applyBorder="1" applyAlignment="1" applyProtection="1">
      <alignment horizontal="center" vertical="center"/>
      <protection locked="0" hidden="1"/>
    </xf>
    <xf numFmtId="0" fontId="21" fillId="0" borderId="0" xfId="2" applyProtection="1">
      <protection hidden="1"/>
    </xf>
    <xf numFmtId="2" fontId="22" fillId="3" borderId="1" xfId="2" applyNumberFormat="1" applyFont="1" applyFill="1" applyBorder="1" applyAlignment="1" applyProtection="1">
      <alignment horizontal="center" vertical="center"/>
      <protection hidden="1"/>
    </xf>
    <xf numFmtId="2" fontId="21" fillId="5" borderId="1" xfId="2" applyNumberFormat="1" applyFont="1" applyFill="1" applyBorder="1" applyAlignment="1" applyProtection="1">
      <alignment horizontal="left" vertical="top"/>
      <protection hidden="1"/>
    </xf>
    <xf numFmtId="0" fontId="21" fillId="3" borderId="12" xfId="2" applyFont="1" applyFill="1" applyBorder="1" applyAlignment="1" applyProtection="1">
      <alignment horizontal="center" vertical="center"/>
      <protection hidden="1"/>
    </xf>
    <xf numFmtId="0" fontId="21" fillId="3" borderId="7" xfId="2" applyFont="1" applyFill="1" applyBorder="1" applyAlignment="1" applyProtection="1">
      <alignment horizontal="center" vertical="center"/>
      <protection hidden="1"/>
    </xf>
    <xf numFmtId="0" fontId="21" fillId="5" borderId="6" xfId="2" applyFont="1" applyFill="1" applyBorder="1" applyAlignment="1" applyProtection="1">
      <alignment horizontal="center" vertical="center"/>
      <protection hidden="1"/>
    </xf>
    <xf numFmtId="0" fontId="22" fillId="0" borderId="1" xfId="2" applyFont="1" applyBorder="1" applyAlignment="1" applyProtection="1">
      <alignment horizontal="left" vertical="top" wrapText="1"/>
      <protection hidden="1"/>
    </xf>
    <xf numFmtId="0" fontId="22" fillId="3" borderId="1" xfId="2" applyFont="1" applyFill="1" applyBorder="1" applyAlignment="1" applyProtection="1">
      <alignment horizontal="center" vertical="center"/>
      <protection hidden="1"/>
    </xf>
    <xf numFmtId="0" fontId="22" fillId="3" borderId="1" xfId="2" applyFont="1" applyFill="1" applyBorder="1" applyAlignment="1" applyProtection="1">
      <alignment horizontal="left" vertical="top" wrapText="1"/>
      <protection hidden="1"/>
    </xf>
    <xf numFmtId="0" fontId="4" fillId="0" borderId="6" xfId="0" applyFont="1" applyBorder="1" applyAlignment="1" applyProtection="1">
      <alignment vertical="top" wrapText="1"/>
    </xf>
    <xf numFmtId="0" fontId="45" fillId="0" borderId="0" xfId="0" applyFont="1" applyProtection="1"/>
    <xf numFmtId="0" fontId="46" fillId="0" borderId="0"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6" borderId="0" xfId="0" applyFill="1" applyAlignment="1" applyProtection="1"/>
    <xf numFmtId="0" fontId="0" fillId="0" borderId="1" xfId="0" applyBorder="1" applyAlignment="1" applyProtection="1"/>
    <xf numFmtId="0" fontId="0" fillId="0" borderId="1" xfId="0" applyFill="1" applyBorder="1" applyAlignment="1" applyProtection="1">
      <alignment horizontal="center" vertical="center"/>
      <protection locked="0"/>
    </xf>
    <xf numFmtId="0" fontId="22" fillId="0" borderId="0" xfId="2" applyFont="1" applyFill="1" applyBorder="1" applyAlignment="1" applyProtection="1">
      <alignment horizontal="left" vertical="top" wrapText="1"/>
    </xf>
    <xf numFmtId="0" fontId="42" fillId="0" borderId="15" xfId="2" applyFont="1" applyBorder="1" applyAlignment="1" applyProtection="1">
      <alignment horizontal="left" vertical="top"/>
    </xf>
    <xf numFmtId="0" fontId="47" fillId="0" borderId="0" xfId="2" applyFont="1" applyFill="1" applyProtection="1"/>
    <xf numFmtId="0" fontId="43" fillId="0" borderId="15" xfId="2" applyFont="1" applyBorder="1" applyAlignment="1" applyProtection="1">
      <alignment horizontal="left" vertical="top" wrapText="1"/>
    </xf>
    <xf numFmtId="2" fontId="21" fillId="3" borderId="15" xfId="2" applyNumberFormat="1" applyFont="1" applyFill="1" applyBorder="1" applyAlignment="1" applyProtection="1">
      <alignment horizontal="center" vertical="center"/>
      <protection hidden="1"/>
    </xf>
    <xf numFmtId="2" fontId="21" fillId="3" borderId="15" xfId="2" applyNumberFormat="1" applyFont="1" applyFill="1" applyBorder="1" applyAlignment="1" applyProtection="1">
      <alignment horizontal="center" vertical="center"/>
    </xf>
    <xf numFmtId="2" fontId="22" fillId="3" borderId="15" xfId="2" applyNumberFormat="1" applyFont="1" applyFill="1" applyBorder="1" applyAlignment="1" applyProtection="1">
      <alignment horizontal="center" vertical="center"/>
      <protection hidden="1"/>
    </xf>
    <xf numFmtId="164" fontId="21" fillId="3" borderId="15" xfId="2" applyNumberFormat="1" applyFont="1" applyFill="1" applyBorder="1" applyAlignment="1" applyProtection="1">
      <alignment horizontal="center" vertical="top"/>
      <protection hidden="1"/>
    </xf>
    <xf numFmtId="2" fontId="21" fillId="5" borderId="12" xfId="2" applyNumberFormat="1" applyFont="1" applyFill="1" applyBorder="1" applyAlignment="1" applyProtection="1">
      <alignment horizontal="center" vertical="top"/>
    </xf>
    <xf numFmtId="2" fontId="21" fillId="5" borderId="12" xfId="2" applyNumberFormat="1" applyFont="1" applyFill="1" applyBorder="1" applyAlignment="1" applyProtection="1">
      <alignment horizontal="center" vertical="center"/>
    </xf>
    <xf numFmtId="0" fontId="21" fillId="5" borderId="12" xfId="2" applyFont="1" applyFill="1" applyBorder="1" applyProtection="1"/>
    <xf numFmtId="2" fontId="22" fillId="5" borderId="12" xfId="2" applyNumberFormat="1" applyFont="1" applyFill="1" applyBorder="1" applyAlignment="1" applyProtection="1">
      <alignment horizontal="left" vertical="top"/>
    </xf>
    <xf numFmtId="2" fontId="21" fillId="5" borderId="12" xfId="2" applyNumberFormat="1" applyFont="1" applyFill="1" applyBorder="1" applyAlignment="1" applyProtection="1">
      <alignment horizontal="left" vertical="top"/>
      <protection hidden="1"/>
    </xf>
    <xf numFmtId="2" fontId="21" fillId="5" borderId="12" xfId="2" applyNumberFormat="1" applyFont="1" applyFill="1" applyBorder="1" applyAlignment="1" applyProtection="1">
      <alignment horizontal="left" vertical="top"/>
    </xf>
    <xf numFmtId="0" fontId="22" fillId="0" borderId="0" xfId="2" applyFont="1" applyFill="1" applyBorder="1" applyAlignment="1" applyProtection="1">
      <alignment vertical="top" wrapText="1"/>
    </xf>
    <xf numFmtId="0" fontId="21" fillId="0" borderId="0" xfId="2" applyFont="1" applyFill="1" applyBorder="1" applyAlignment="1" applyProtection="1">
      <alignment horizontal="left"/>
    </xf>
    <xf numFmtId="0" fontId="21" fillId="0" borderId="0" xfId="2" applyFont="1" applyFill="1" applyBorder="1" applyAlignment="1" applyProtection="1">
      <alignment horizontal="left" wrapText="1"/>
    </xf>
    <xf numFmtId="0" fontId="22" fillId="5" borderId="0" xfId="2" applyFont="1" applyFill="1" applyBorder="1" applyAlignment="1" applyProtection="1">
      <alignment horizontal="left" vertical="top" wrapText="1"/>
    </xf>
    <xf numFmtId="0" fontId="22" fillId="5" borderId="0" xfId="2" applyFont="1" applyFill="1" applyBorder="1" applyAlignment="1" applyProtection="1">
      <alignment vertical="top" wrapText="1"/>
      <protection hidden="1"/>
    </xf>
    <xf numFmtId="0" fontId="22" fillId="5" borderId="0" xfId="2" applyFont="1" applyFill="1" applyBorder="1" applyAlignment="1" applyProtection="1">
      <alignment horizontal="left" vertical="top"/>
      <protection hidden="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1" fillId="3" borderId="13" xfId="2" applyFont="1" applyFill="1" applyBorder="1" applyAlignment="1" applyProtection="1">
      <alignment horizontal="center" vertical="center"/>
      <protection hidden="1"/>
    </xf>
    <xf numFmtId="0" fontId="45" fillId="0" borderId="0" xfId="0" applyFont="1" applyAlignment="1" applyProtection="1">
      <alignment wrapText="1"/>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2" fillId="0" borderId="0" xfId="0" applyFont="1" applyProtection="1"/>
    <xf numFmtId="0" fontId="32" fillId="0" borderId="0" xfId="0" applyFont="1" applyAlignment="1" applyProtection="1"/>
    <xf numFmtId="0" fontId="43" fillId="0" borderId="0" xfId="0" applyFont="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pplyProtection="1">
      <alignment horizontal="left"/>
    </xf>
    <xf numFmtId="0" fontId="23" fillId="0" borderId="0" xfId="0" applyFont="1" applyAlignment="1" applyProtection="1"/>
    <xf numFmtId="0" fontId="32" fillId="2" borderId="11" xfId="0" applyFont="1" applyFill="1" applyBorder="1" applyAlignment="1" applyProtection="1">
      <alignment horizontal="center"/>
    </xf>
    <xf numFmtId="0" fontId="32" fillId="2" borderId="12" xfId="0" applyFont="1" applyFill="1" applyBorder="1" applyAlignment="1" applyProtection="1">
      <alignment horizontal="center"/>
    </xf>
    <xf numFmtId="0" fontId="22" fillId="0" borderId="1" xfId="2" applyFont="1" applyBorder="1" applyAlignment="1" applyProtection="1">
      <alignment horizontal="left" vertical="top" wrapText="1"/>
    </xf>
    <xf numFmtId="0" fontId="22" fillId="0" borderId="15" xfId="2" applyFont="1" applyBorder="1" applyAlignment="1" applyProtection="1">
      <alignment vertical="top" wrapText="1"/>
    </xf>
    <xf numFmtId="0" fontId="22" fillId="0" borderId="11" xfId="2" applyFont="1" applyBorder="1" applyAlignment="1" applyProtection="1">
      <alignment vertical="top" wrapText="1"/>
    </xf>
    <xf numFmtId="0" fontId="42" fillId="0" borderId="12" xfId="2" applyFont="1" applyBorder="1" applyAlignment="1" applyProtection="1">
      <alignment vertical="top"/>
    </xf>
    <xf numFmtId="0" fontId="22" fillId="5" borderId="7" xfId="2" applyFont="1" applyFill="1" applyBorder="1" applyAlignment="1" applyProtection="1">
      <alignment wrapText="1"/>
      <protection hidden="1"/>
    </xf>
    <xf numFmtId="0" fontId="43" fillId="0" borderId="1" xfId="2" applyFont="1" applyBorder="1" applyAlignment="1" applyProtection="1">
      <alignment vertical="top" wrapText="1"/>
    </xf>
    <xf numFmtId="0" fontId="43" fillId="0" borderId="1" xfId="2" applyFont="1" applyBorder="1" applyAlignment="1" applyProtection="1">
      <alignment vertical="top" wrapText="1"/>
      <protection hidden="1"/>
    </xf>
    <xf numFmtId="0" fontId="0" fillId="0" borderId="11" xfId="0" applyBorder="1" applyAlignment="1" applyProtection="1">
      <alignment horizontal="left" wrapText="1"/>
    </xf>
    <xf numFmtId="0" fontId="0" fillId="0" borderId="2" xfId="0" applyFont="1" applyBorder="1" applyAlignment="1" applyProtection="1"/>
    <xf numFmtId="0" fontId="0" fillId="0" borderId="3" xfId="0" applyFont="1" applyBorder="1" applyAlignment="1" applyProtection="1"/>
    <xf numFmtId="0" fontId="0" fillId="0" borderId="15" xfId="0" applyFont="1" applyBorder="1" applyAlignment="1" applyProtection="1"/>
    <xf numFmtId="0" fontId="54" fillId="0" borderId="11" xfId="0" applyFont="1" applyBorder="1" applyAlignment="1" applyProtection="1"/>
    <xf numFmtId="0" fontId="55" fillId="0" borderId="11" xfId="0" applyFont="1" applyBorder="1" applyAlignment="1" applyProtection="1">
      <alignment vertical="center"/>
    </xf>
    <xf numFmtId="0" fontId="55" fillId="0" borderId="12" xfId="0" applyFont="1" applyBorder="1" applyAlignment="1" applyProtection="1">
      <alignment vertical="center"/>
    </xf>
    <xf numFmtId="0" fontId="0" fillId="3" borderId="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1" fillId="0" borderId="0" xfId="1" applyFont="1" applyFill="1" applyBorder="1" applyAlignment="1" applyProtection="1">
      <alignment horizontal="left" vertical="top"/>
    </xf>
    <xf numFmtId="0" fontId="0" fillId="0" borderId="0" xfId="0" applyFill="1" applyAlignment="1" applyProtection="1">
      <alignment horizontal="center" vertical="center"/>
    </xf>
    <xf numFmtId="0" fontId="21" fillId="3" borderId="1" xfId="2" applyFont="1" applyFill="1" applyBorder="1" applyAlignment="1" applyProtection="1">
      <alignment horizontal="center" vertical="center" wrapText="1"/>
      <protection hidden="1"/>
    </xf>
    <xf numFmtId="0" fontId="10" fillId="0" borderId="0" xfId="1" applyAlignment="1" applyProtection="1">
      <alignment horizontal="left"/>
    </xf>
    <xf numFmtId="0" fontId="0" fillId="2" borderId="12" xfId="0" applyFill="1" applyBorder="1" applyAlignment="1" applyProtection="1">
      <protection locked="0"/>
    </xf>
    <xf numFmtId="0" fontId="0" fillId="0" borderId="1" xfId="0" applyBorder="1" applyProtection="1"/>
    <xf numFmtId="0" fontId="0" fillId="0" borderId="15" xfId="0" applyFont="1" applyFill="1" applyBorder="1" applyAlignment="1" applyProtection="1">
      <alignment horizontal="left" vertical="top" wrapText="1"/>
    </xf>
    <xf numFmtId="0" fontId="0" fillId="0" borderId="11" xfId="0" applyBorder="1" applyAlignment="1">
      <alignment horizontal="left" vertical="top" wrapText="1"/>
    </xf>
    <xf numFmtId="0" fontId="10" fillId="0" borderId="16" xfId="1" applyFill="1" applyBorder="1" applyAlignment="1" applyProtection="1">
      <alignment horizontal="left" vertical="top" wrapText="1"/>
    </xf>
    <xf numFmtId="0" fontId="0" fillId="0" borderId="6" xfId="0" applyBorder="1" applyAlignment="1" applyProtection="1">
      <alignment horizontal="left" vertical="top" wrapText="1"/>
    </xf>
    <xf numFmtId="0" fontId="23" fillId="0" borderId="0" xfId="0" applyFont="1" applyAlignment="1" applyProtection="1">
      <alignment horizontal="left" vertical="top"/>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3" xfId="0" applyFont="1" applyBorder="1" applyAlignment="1" applyProtection="1">
      <alignment horizontal="center" vertical="center"/>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9" fillId="2" borderId="15" xfId="0" applyFont="1" applyFill="1" applyBorder="1" applyAlignment="1" applyProtection="1">
      <alignment horizontal="center" vertical="top"/>
    </xf>
    <xf numFmtId="0" fontId="9" fillId="2" borderId="11" xfId="0" applyFont="1" applyFill="1" applyBorder="1" applyAlignment="1" applyProtection="1">
      <alignment horizontal="center" vertical="top"/>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3" fillId="0" borderId="6" xfId="0" applyFont="1" applyBorder="1" applyAlignment="1" applyProtection="1">
      <alignment horizontal="left" wrapText="1"/>
    </xf>
    <xf numFmtId="0" fontId="3" fillId="0" borderId="0" xfId="0" applyFont="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 fillId="0" borderId="0" xfId="0" applyFont="1" applyAlignment="1" applyProtection="1">
      <alignment horizontal="left"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23" fillId="0" borderId="2" xfId="0" applyFont="1" applyBorder="1" applyAlignment="1" applyProtection="1">
      <alignment horizontal="left" vertical="top" wrapText="1"/>
    </xf>
    <xf numFmtId="0" fontId="23" fillId="0" borderId="3" xfId="0" applyFont="1" applyBorder="1" applyAlignment="1" applyProtection="1">
      <alignment horizontal="left" vertical="top" wrapText="1"/>
    </xf>
    <xf numFmtId="0" fontId="23" fillId="0" borderId="8"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5" xfId="0" applyFont="1" applyBorder="1" applyAlignment="1" applyProtection="1">
      <alignment horizontal="left" vertical="top" wrapText="1"/>
    </xf>
    <xf numFmtId="0" fontId="23" fillId="0" borderId="6" xfId="0" applyFont="1" applyBorder="1" applyAlignment="1" applyProtection="1">
      <alignment horizontal="left" vertical="top" wrapText="1"/>
    </xf>
    <xf numFmtId="0" fontId="32" fillId="0" borderId="1" xfId="0" applyFont="1" applyBorder="1" applyAlignment="1" applyProtection="1">
      <alignment horizontal="left" vertical="top" wrapText="1"/>
    </xf>
    <xf numFmtId="0" fontId="32" fillId="0" borderId="10" xfId="0" applyFont="1" applyBorder="1" applyAlignment="1" applyProtection="1">
      <alignment horizontal="left" vertical="top" wrapText="1"/>
    </xf>
    <xf numFmtId="0" fontId="0" fillId="0" borderId="11" xfId="0" applyFont="1" applyFill="1" applyBorder="1" applyAlignment="1" applyProtection="1">
      <alignment horizontal="left" vertical="top" wrapText="1"/>
    </xf>
    <xf numFmtId="49" fontId="0" fillId="0" borderId="1" xfId="0" applyNumberFormat="1" applyBorder="1" applyAlignment="1" applyProtection="1">
      <alignment horizontal="center" vertical="center"/>
    </xf>
    <xf numFmtId="0" fontId="18" fillId="0" borderId="6" xfId="0" applyFont="1" applyBorder="1" applyAlignment="1" applyProtection="1">
      <alignment horizontal="center" vertical="center" wrapText="1"/>
    </xf>
    <xf numFmtId="0" fontId="40" fillId="0" borderId="0" xfId="1" applyFont="1" applyFill="1" applyAlignment="1" applyProtection="1">
      <alignment horizontal="left" vertical="top" wrapText="1"/>
    </xf>
    <xf numFmtId="49" fontId="0" fillId="0" borderId="15"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9" fillId="2"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2" fillId="0" borderId="0" xfId="0" applyFont="1" applyAlignment="1" applyProtection="1">
      <alignment horizontal="left" vertical="top"/>
    </xf>
    <xf numFmtId="0" fontId="0" fillId="0" borderId="0" xfId="0" applyAlignment="1" applyProtection="1">
      <alignment horizontal="left" vertical="top"/>
    </xf>
    <xf numFmtId="0" fontId="6" fillId="0" borderId="0" xfId="0" applyFont="1" applyFill="1" applyAlignment="1" applyProtection="1">
      <alignment horizontal="left" vertical="top" wrapText="1"/>
    </xf>
    <xf numFmtId="0" fontId="8" fillId="0" borderId="0" xfId="0" applyFont="1" applyFill="1" applyAlignment="1" applyProtection="1">
      <alignment horizontal="left" vertical="top"/>
    </xf>
    <xf numFmtId="0" fontId="0" fillId="3" borderId="14"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7" xfId="0"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0" fillId="0" borderId="0" xfId="0" quotePrefix="1" applyAlignment="1" applyProtection="1">
      <alignment horizontal="left" vertical="top" wrapText="1"/>
    </xf>
    <xf numFmtId="0" fontId="0" fillId="0" borderId="0" xfId="0" applyAlignment="1" applyProtection="1">
      <alignment horizontal="left" vertical="top" wrapText="1"/>
    </xf>
    <xf numFmtId="0" fontId="3" fillId="0" borderId="0" xfId="0" applyFont="1" applyBorder="1" applyAlignment="1" applyProtection="1">
      <alignment horizontal="left" vertical="top"/>
    </xf>
    <xf numFmtId="0" fontId="3" fillId="0" borderId="0" xfId="0" applyFont="1" applyAlignment="1" applyProtection="1">
      <alignment horizontal="left"/>
    </xf>
    <xf numFmtId="0" fontId="32" fillId="0" borderId="0" xfId="0" applyFont="1" applyAlignment="1" applyProtection="1">
      <alignment horizontal="left" vertical="top" wrapText="1"/>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9" fontId="23" fillId="2" borderId="11" xfId="0" applyNumberFormat="1" applyFont="1" applyFill="1" applyBorder="1" applyAlignment="1" applyProtection="1">
      <alignment horizontal="left" vertical="center" wrapText="1"/>
    </xf>
    <xf numFmtId="9" fontId="23" fillId="2" borderId="12"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23" fillId="2" borderId="0" xfId="0" applyFont="1" applyFill="1" applyBorder="1" applyAlignment="1" applyProtection="1">
      <alignment horizontal="left" vertical="top" wrapText="1"/>
    </xf>
    <xf numFmtId="0" fontId="23" fillId="2" borderId="9" xfId="0" applyFont="1" applyFill="1" applyBorder="1" applyAlignment="1" applyProtection="1">
      <alignment horizontal="left" vertical="top" wrapText="1"/>
    </xf>
    <xf numFmtId="0" fontId="11" fillId="2" borderId="6" xfId="1" applyFont="1" applyFill="1" applyBorder="1" applyAlignment="1" applyProtection="1">
      <alignment horizontal="left" vertical="top"/>
    </xf>
    <xf numFmtId="0" fontId="11" fillId="2" borderId="7" xfId="1" applyFont="1" applyFill="1" applyBorder="1" applyAlignment="1" applyProtection="1">
      <alignment horizontal="left" vertical="top"/>
    </xf>
    <xf numFmtId="0" fontId="6" fillId="0" borderId="0" xfId="0" applyFont="1" applyAlignment="1" applyProtection="1">
      <alignment horizontal="left" vertical="top" wrapText="1"/>
    </xf>
    <xf numFmtId="0" fontId="0" fillId="0" borderId="0" xfId="0" applyFont="1" applyAlignment="1" applyProtection="1">
      <alignment horizontal="left" vertical="top" wrapText="1"/>
    </xf>
    <xf numFmtId="0" fontId="12" fillId="0" borderId="0" xfId="0" applyFont="1" applyBorder="1" applyAlignment="1" applyProtection="1">
      <alignment horizontal="left" vertical="top"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 xfId="0" applyBorder="1" applyProtection="1"/>
    <xf numFmtId="0" fontId="0" fillId="0" borderId="15" xfId="0" applyBorder="1" applyAlignment="1" applyProtection="1">
      <alignment horizontal="left" vertical="center" wrapText="1"/>
    </xf>
    <xf numFmtId="0" fontId="3"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0" fillId="0" borderId="4" xfId="0" applyBorder="1" applyAlignment="1" applyProtection="1">
      <alignment horizontal="left" vertical="top" wrapText="1"/>
    </xf>
    <xf numFmtId="0" fontId="3" fillId="0" borderId="6" xfId="0" applyFont="1" applyBorder="1" applyAlignment="1" applyProtection="1">
      <alignment horizontal="left"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43" fillId="0" borderId="0" xfId="0" applyFont="1" applyAlignment="1" applyProtection="1">
      <alignment horizontal="left"/>
    </xf>
    <xf numFmtId="0" fontId="32" fillId="0" borderId="0" xfId="0" applyFont="1" applyAlignment="1" applyProtection="1">
      <alignment horizontal="left"/>
    </xf>
    <xf numFmtId="49" fontId="0" fillId="0" borderId="10" xfId="0" applyNumberFormat="1" applyBorder="1" applyAlignment="1" applyProtection="1">
      <alignment horizontal="center" vertic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2" fillId="0" borderId="0" xfId="0" applyFont="1" applyAlignment="1" applyProtection="1">
      <alignment horizontal="left"/>
    </xf>
    <xf numFmtId="0" fontId="32" fillId="0" borderId="14"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4" xfId="0" applyFont="1" applyBorder="1" applyAlignment="1" applyProtection="1">
      <alignment horizontal="left" vertical="top" wrapText="1"/>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32" fillId="0" borderId="15"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13" xfId="0" applyFont="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0" fillId="0" borderId="0" xfId="0" applyFont="1" applyAlignment="1" applyProtection="1">
      <alignment horizontal="left" wrapText="1"/>
    </xf>
    <xf numFmtId="49" fontId="0" fillId="0" borderId="10" xfId="0" applyNumberFormat="1"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13" xfId="0" applyFont="1" applyBorder="1" applyAlignment="1" applyProtection="1">
      <alignment horizontal="left" vertical="top"/>
    </xf>
    <xf numFmtId="0" fontId="23" fillId="0" borderId="1" xfId="0" applyFont="1" applyBorder="1" applyAlignment="1" applyProtection="1">
      <alignment horizontal="left" wrapText="1"/>
    </xf>
    <xf numFmtId="0" fontId="0" fillId="0" borderId="1" xfId="0" applyBorder="1" applyAlignment="1" applyProtection="1">
      <alignment horizontal="left" vertical="center"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10" fillId="0" borderId="8" xfId="1" applyBorder="1" applyAlignment="1" applyProtection="1">
      <alignment horizontal="left" vertical="top" wrapText="1"/>
    </xf>
    <xf numFmtId="0" fontId="10" fillId="0" borderId="0" xfId="1" applyBorder="1" applyAlignment="1" applyProtection="1">
      <alignment horizontal="left" vertical="top" wrapText="1"/>
    </xf>
    <xf numFmtId="0" fontId="10" fillId="0" borderId="9" xfId="1" applyBorder="1" applyAlignment="1" applyProtection="1">
      <alignment horizontal="left" vertical="top"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2" fontId="0" fillId="2" borderId="1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2" fontId="0" fillId="2" borderId="12" xfId="0" applyNumberFormat="1" applyFont="1" applyFill="1" applyBorder="1" applyAlignment="1" applyProtection="1">
      <alignment horizontal="center" vertical="center"/>
      <protection locked="0"/>
    </xf>
    <xf numFmtId="2" fontId="0" fillId="2" borderId="15" xfId="0" applyNumberFormat="1" applyFont="1" applyFill="1" applyBorder="1" applyAlignment="1" applyProtection="1">
      <alignment horizontal="center" vertical="center"/>
    </xf>
    <xf numFmtId="2" fontId="0" fillId="2" borderId="11" xfId="0" applyNumberFormat="1" applyFont="1" applyFill="1" applyBorder="1" applyAlignment="1" applyProtection="1">
      <alignment horizontal="center" vertical="center"/>
    </xf>
    <xf numFmtId="2" fontId="0" fillId="2" borderId="12" xfId="0" applyNumberFormat="1" applyFont="1" applyFill="1" applyBorder="1" applyAlignment="1" applyProtection="1">
      <alignment horizontal="center" vertical="center"/>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32" fillId="0" borderId="15" xfId="0" applyFont="1" applyBorder="1" applyAlignment="1" applyProtection="1">
      <alignment horizontal="left" vertical="top" wrapText="1"/>
    </xf>
    <xf numFmtId="0" fontId="32" fillId="0" borderId="11" xfId="0" applyFont="1" applyBorder="1" applyAlignment="1" applyProtection="1">
      <alignment horizontal="left" vertical="top" wrapText="1"/>
    </xf>
    <xf numFmtId="0" fontId="32" fillId="0" borderId="12" xfId="0" applyFont="1" applyBorder="1" applyAlignment="1" applyProtection="1">
      <alignment horizontal="left" vertical="top" wrapText="1"/>
    </xf>
    <xf numFmtId="0" fontId="2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32" fillId="0" borderId="15" xfId="0" applyFont="1" applyFill="1" applyBorder="1" applyAlignment="1" applyProtection="1">
      <alignment horizontal="left" vertical="top" wrapText="1"/>
    </xf>
    <xf numFmtId="0" fontId="32" fillId="0" borderId="11" xfId="0" applyFont="1" applyFill="1" applyBorder="1" applyAlignment="1" applyProtection="1">
      <alignment horizontal="left" vertical="top" wrapText="1"/>
    </xf>
    <xf numFmtId="0" fontId="32" fillId="0" borderId="12" xfId="0" applyFont="1"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6" borderId="0" xfId="0" applyFill="1" applyAlignment="1" applyProtection="1">
      <alignment horizontal="left" vertical="top" wrapText="1"/>
    </xf>
    <xf numFmtId="0" fontId="49" fillId="0" borderId="1" xfId="0" applyFont="1" applyBorder="1" applyAlignment="1" applyProtection="1">
      <alignment horizontal="center" vertical="top" wrapText="1"/>
    </xf>
    <xf numFmtId="0" fontId="32" fillId="2" borderId="15"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top" wrapText="1"/>
    </xf>
    <xf numFmtId="0" fontId="32" fillId="2" borderId="15"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2" borderId="12" xfId="0" applyFont="1" applyFill="1" applyBorder="1" applyAlignment="1" applyProtection="1">
      <alignment horizontal="left" vertical="top" wrapText="1"/>
      <protection locked="0"/>
    </xf>
    <xf numFmtId="0" fontId="23" fillId="0" borderId="6" xfId="0" applyFont="1" applyBorder="1" applyAlignment="1" applyProtection="1">
      <alignment horizontal="left" wrapText="1"/>
    </xf>
    <xf numFmtId="0" fontId="0" fillId="6" borderId="0" xfId="0" applyFill="1" applyAlignment="1" applyProtection="1">
      <alignment horizontal="left" vertical="top"/>
    </xf>
    <xf numFmtId="0" fontId="23" fillId="2" borderId="3" xfId="0" applyFont="1" applyFill="1" applyBorder="1" applyAlignment="1" applyProtection="1">
      <alignment horizontal="left" vertical="top" wrapText="1"/>
    </xf>
    <xf numFmtId="0" fontId="23" fillId="2" borderId="4" xfId="0" applyFont="1" applyFill="1" applyBorder="1" applyAlignment="1" applyProtection="1">
      <alignment horizontal="left" vertical="top" wrapText="1"/>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23" fillId="0" borderId="15"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32" fillId="0" borderId="12"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6" fillId="2" borderId="3" xfId="0" applyFont="1" applyFill="1" applyBorder="1" applyAlignment="1" applyProtection="1">
      <alignment horizontal="left" vertical="top" wrapText="1"/>
    </xf>
    <xf numFmtId="0" fontId="11" fillId="2" borderId="0" xfId="1" applyFont="1" applyFill="1" applyBorder="1" applyAlignment="1" applyProtection="1">
      <alignment horizontal="left" vertical="top" wrapText="1"/>
    </xf>
    <xf numFmtId="0" fontId="10" fillId="2" borderId="0" xfId="1" applyFill="1" applyBorder="1" applyAlignment="1" applyProtection="1">
      <alignment horizontal="left" vertical="top" wrapText="1"/>
    </xf>
    <xf numFmtId="0" fontId="10" fillId="2" borderId="9" xfId="1" applyFill="1" applyBorder="1" applyAlignment="1" applyProtection="1">
      <alignment horizontal="left" vertical="top" wrapText="1"/>
    </xf>
    <xf numFmtId="0" fontId="9" fillId="2" borderId="1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3"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0" fontId="0" fillId="6" borderId="0" xfId="0" applyFont="1" applyFill="1" applyAlignment="1" applyProtection="1">
      <alignment horizontal="left" vertical="top"/>
    </xf>
    <xf numFmtId="0" fontId="5" fillId="0" borderId="0" xfId="0" applyFont="1" applyAlignment="1" applyProtection="1">
      <alignment horizontal="center" vertical="center"/>
    </xf>
    <xf numFmtId="0" fontId="15" fillId="0" borderId="0" xfId="0" applyFont="1" applyAlignment="1" applyProtection="1">
      <alignment horizontal="left" vertical="top"/>
    </xf>
    <xf numFmtId="0" fontId="0" fillId="3" borderId="0" xfId="0" applyFill="1" applyBorder="1" applyAlignment="1" applyProtection="1">
      <alignment horizontal="center"/>
    </xf>
    <xf numFmtId="0" fontId="3" fillId="0" borderId="0" xfId="0" applyFont="1" applyBorder="1" applyAlignment="1" applyProtection="1">
      <alignment horizontal="left" vertical="top" wrapText="1"/>
    </xf>
    <xf numFmtId="0" fontId="37" fillId="0" borderId="0" xfId="0" applyFont="1" applyFill="1" applyBorder="1" applyAlignment="1" applyProtection="1">
      <alignment horizontal="center" vertical="top"/>
    </xf>
    <xf numFmtId="0" fontId="24" fillId="0" borderId="0" xfId="0" applyFont="1" applyFill="1" applyAlignment="1" applyProtection="1">
      <alignment horizontal="center" wrapText="1"/>
    </xf>
    <xf numFmtId="0" fontId="52" fillId="0" borderId="0" xfId="0" applyFont="1" applyFill="1" applyAlignment="1" applyProtection="1">
      <alignment horizont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 xfId="0" applyBorder="1" applyAlignment="1" applyProtection="1">
      <alignment horizontal="left"/>
    </xf>
    <xf numFmtId="0" fontId="40" fillId="0" borderId="0" xfId="1" applyFont="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53" fillId="0" borderId="0" xfId="0" applyFont="1" applyAlignment="1" applyProtection="1">
      <alignment horizontal="center" vertical="center"/>
    </xf>
    <xf numFmtId="0" fontId="23" fillId="0" borderId="0" xfId="0" applyFont="1" applyAlignment="1" applyProtection="1">
      <alignment horizontal="center" vertical="center"/>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22" fillId="0" borderId="15" xfId="2" applyFont="1" applyBorder="1" applyAlignment="1" applyProtection="1">
      <alignment horizontal="left" vertical="top" wrapText="1"/>
    </xf>
    <xf numFmtId="0" fontId="22" fillId="0" borderId="11" xfId="2" applyFont="1" applyBorder="1" applyAlignment="1" applyProtection="1">
      <alignment horizontal="left" vertical="top" wrapText="1"/>
    </xf>
    <xf numFmtId="0" fontId="22" fillId="0" borderId="12" xfId="2" applyFont="1" applyBorder="1" applyAlignment="1" applyProtection="1">
      <alignment horizontal="left" vertical="top" wrapText="1"/>
    </xf>
    <xf numFmtId="0" fontId="21" fillId="0" borderId="11" xfId="2" applyBorder="1" applyAlignment="1" applyProtection="1">
      <alignment horizontal="left" vertical="top" wrapText="1"/>
    </xf>
    <xf numFmtId="0" fontId="0" fillId="0" borderId="12" xfId="0" applyBorder="1" applyAlignment="1">
      <alignment horizontal="left" vertical="top" wrapText="1"/>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9" fillId="2" borderId="14"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22" fillId="2" borderId="3" xfId="2" applyFont="1" applyFill="1" applyBorder="1" applyAlignment="1" applyProtection="1">
      <alignment horizontal="left" vertical="top" wrapText="1"/>
    </xf>
    <xf numFmtId="0" fontId="22" fillId="2" borderId="4" xfId="2" applyFont="1" applyFill="1" applyBorder="1" applyAlignment="1" applyProtection="1">
      <alignment horizontal="left" vertical="top" wrapText="1"/>
    </xf>
    <xf numFmtId="0" fontId="22" fillId="0" borderId="9" xfId="2" applyFont="1" applyBorder="1" applyAlignment="1" applyProtection="1">
      <alignment horizontal="center" vertical="center" textRotation="90"/>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0" borderId="13" xfId="0" applyFont="1" applyBorder="1" applyAlignment="1" applyProtection="1">
      <alignment horizontal="left" vertical="top" wrapText="1"/>
    </xf>
    <xf numFmtId="0" fontId="22" fillId="0" borderId="16" xfId="0" applyFont="1" applyBorder="1" applyAlignment="1" applyProtection="1">
      <alignment horizontal="left" vertical="top" wrapText="1"/>
    </xf>
    <xf numFmtId="0" fontId="22" fillId="2" borderId="6" xfId="2" applyFont="1" applyFill="1" applyBorder="1" applyAlignment="1" applyProtection="1">
      <alignment horizontal="left" vertical="top" wrapText="1"/>
    </xf>
    <xf numFmtId="0" fontId="22" fillId="2" borderId="7"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protection hidden="1"/>
    </xf>
    <xf numFmtId="0" fontId="42" fillId="0" borderId="15" xfId="2" applyFont="1" applyBorder="1" applyAlignment="1" applyProtection="1">
      <alignment horizontal="left" vertical="top"/>
    </xf>
    <xf numFmtId="0" fontId="42" fillId="0" borderId="12" xfId="2" applyFont="1" applyBorder="1" applyAlignment="1" applyProtection="1">
      <alignment horizontal="left" vertical="top"/>
    </xf>
    <xf numFmtId="0" fontId="22" fillId="0" borderId="15" xfId="2" applyFont="1" applyBorder="1" applyAlignment="1" applyProtection="1">
      <alignment horizontal="left" vertical="top"/>
    </xf>
    <xf numFmtId="0" fontId="0" fillId="0" borderId="12" xfId="0" applyBorder="1" applyAlignment="1">
      <alignment horizontal="left" vertical="top"/>
    </xf>
    <xf numFmtId="0" fontId="22" fillId="0" borderId="1" xfId="2" applyFont="1" applyBorder="1" applyAlignment="1" applyProtection="1">
      <alignment horizontal="left" vertical="top" wrapText="1"/>
    </xf>
    <xf numFmtId="0" fontId="22" fillId="0" borderId="0" xfId="2" applyFont="1" applyFill="1" applyBorder="1" applyAlignment="1" applyProtection="1">
      <alignment horizontal="left" vertical="top" wrapText="1"/>
    </xf>
    <xf numFmtId="0" fontId="21" fillId="2" borderId="15" xfId="2" applyFont="1" applyFill="1" applyBorder="1" applyAlignment="1" applyProtection="1">
      <alignment horizontal="left" vertical="top" wrapText="1"/>
      <protection locked="0" hidden="1"/>
    </xf>
    <xf numFmtId="0" fontId="21" fillId="2" borderId="11" xfId="2" applyFont="1" applyFill="1" applyBorder="1" applyAlignment="1" applyProtection="1">
      <alignment horizontal="left" vertical="top" wrapText="1"/>
      <protection locked="0" hidden="1"/>
    </xf>
    <xf numFmtId="0" fontId="21" fillId="2" borderId="12" xfId="2" applyFont="1" applyFill="1" applyBorder="1" applyAlignment="1" applyProtection="1">
      <alignment horizontal="left" vertical="top" wrapText="1"/>
      <protection locked="0" hidden="1"/>
    </xf>
    <xf numFmtId="0" fontId="27" fillId="0" borderId="0" xfId="2" applyFont="1" applyFill="1" applyBorder="1" applyAlignment="1" applyProtection="1">
      <alignment horizontal="left" vertical="top" wrapText="1"/>
    </xf>
    <xf numFmtId="2" fontId="21" fillId="3" borderId="14" xfId="2" applyNumberFormat="1" applyFont="1" applyFill="1" applyBorder="1" applyAlignment="1" applyProtection="1">
      <alignment horizontal="center" vertical="center"/>
      <protection hidden="1"/>
    </xf>
    <xf numFmtId="2" fontId="21" fillId="3" borderId="8" xfId="2" applyNumberFormat="1" applyFont="1" applyFill="1" applyBorder="1" applyAlignment="1" applyProtection="1">
      <alignment horizontal="center" vertical="center"/>
      <protection hidden="1"/>
    </xf>
    <xf numFmtId="2" fontId="21" fillId="3" borderId="5" xfId="2" applyNumberFormat="1" applyFont="1" applyFill="1" applyBorder="1" applyAlignment="1" applyProtection="1">
      <alignment horizontal="center" vertical="center"/>
      <protection hidden="1"/>
    </xf>
    <xf numFmtId="2" fontId="21" fillId="3" borderId="14" xfId="2" applyNumberFormat="1" applyFont="1" applyFill="1" applyBorder="1" applyAlignment="1" applyProtection="1">
      <alignment horizontal="center" vertical="center" wrapText="1"/>
      <protection hidden="1"/>
    </xf>
    <xf numFmtId="2" fontId="21" fillId="3" borderId="8" xfId="2" applyNumberFormat="1" applyFont="1" applyFill="1" applyBorder="1" applyAlignment="1" applyProtection="1">
      <alignment horizontal="center" vertical="center" wrapText="1"/>
      <protection hidden="1"/>
    </xf>
    <xf numFmtId="2" fontId="21" fillId="3" borderId="5" xfId="2" applyNumberFormat="1" applyFont="1" applyFill="1" applyBorder="1" applyAlignment="1" applyProtection="1">
      <alignment horizontal="center" vertical="center" wrapText="1"/>
      <protection hidden="1"/>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xf>
    <xf numFmtId="0" fontId="22" fillId="0" borderId="16" xfId="2" applyFont="1" applyBorder="1" applyAlignment="1" applyProtection="1">
      <alignment horizontal="left" vertical="top" wrapText="1"/>
    </xf>
    <xf numFmtId="2" fontId="21" fillId="3" borderId="13" xfId="2" applyNumberFormat="1" applyFont="1" applyFill="1" applyBorder="1" applyAlignment="1" applyProtection="1">
      <alignment horizontal="center" vertical="center" wrapText="1"/>
      <protection hidden="1"/>
    </xf>
    <xf numFmtId="2" fontId="21" fillId="3" borderId="17" xfId="2" applyNumberFormat="1" applyFont="1" applyFill="1" applyBorder="1" applyAlignment="1" applyProtection="1">
      <alignment horizontal="center" vertical="center" wrapText="1"/>
      <protection hidden="1"/>
    </xf>
    <xf numFmtId="0" fontId="21" fillId="0" borderId="15" xfId="2" applyFont="1" applyBorder="1" applyAlignment="1" applyProtection="1">
      <alignment horizontal="left" vertical="top"/>
    </xf>
    <xf numFmtId="0" fontId="21" fillId="0" borderId="15" xfId="2" applyFont="1" applyBorder="1" applyAlignment="1" applyProtection="1">
      <alignment vertical="top" wrapText="1"/>
    </xf>
    <xf numFmtId="0" fontId="21" fillId="0" borderId="12" xfId="2" applyFont="1" applyBorder="1" applyAlignment="1" applyProtection="1">
      <alignment vertical="top" wrapText="1"/>
    </xf>
    <xf numFmtId="0" fontId="21" fillId="0" borderId="15" xfId="2" applyFont="1" applyFill="1" applyBorder="1" applyAlignment="1" applyProtection="1">
      <alignment vertical="top" wrapText="1"/>
    </xf>
    <xf numFmtId="0" fontId="0" fillId="0" borderId="12" xfId="0" applyBorder="1" applyAlignment="1">
      <alignment vertical="top" wrapText="1"/>
    </xf>
    <xf numFmtId="0" fontId="22" fillId="0" borderId="5" xfId="2" applyFont="1" applyBorder="1" applyAlignment="1" applyProtection="1">
      <alignment horizontal="left" vertical="top" wrapText="1"/>
    </xf>
    <xf numFmtId="0" fontId="22" fillId="0" borderId="6" xfId="2" applyFont="1" applyBorder="1" applyAlignment="1" applyProtection="1">
      <alignment horizontal="left" vertical="top" wrapText="1"/>
    </xf>
    <xf numFmtId="0" fontId="21" fillId="0" borderId="11" xfId="2" applyFont="1" applyFill="1" applyBorder="1" applyAlignment="1" applyProtection="1">
      <alignment horizontal="left" vertical="top" wrapText="1"/>
    </xf>
    <xf numFmtId="0" fontId="21" fillId="0" borderId="3" xfId="2" applyFont="1" applyFill="1" applyBorder="1" applyAlignment="1" applyProtection="1">
      <alignment horizontal="center" vertical="top" wrapText="1"/>
      <protection hidden="1"/>
    </xf>
    <xf numFmtId="0" fontId="22" fillId="0" borderId="6" xfId="2" applyFont="1" applyBorder="1" applyAlignment="1" applyProtection="1">
      <alignment horizontal="center" vertical="top" wrapText="1"/>
    </xf>
    <xf numFmtId="0" fontId="21" fillId="3" borderId="13" xfId="2" applyFont="1" applyFill="1" applyBorder="1" applyAlignment="1" applyProtection="1">
      <alignment horizontal="center" vertical="center" wrapText="1"/>
      <protection hidden="1"/>
    </xf>
    <xf numFmtId="0" fontId="21" fillId="3" borderId="16" xfId="2" applyFont="1" applyFill="1" applyBorder="1" applyAlignment="1" applyProtection="1">
      <alignment horizontal="center" vertical="center" wrapText="1"/>
      <protection hidden="1"/>
    </xf>
    <xf numFmtId="0" fontId="21" fillId="0" borderId="11" xfId="2" applyFont="1" applyFill="1" applyBorder="1" applyAlignment="1" applyProtection="1">
      <alignment horizontal="left" vertical="top" wrapText="1"/>
      <protection hidden="1"/>
    </xf>
    <xf numFmtId="0" fontId="21" fillId="0" borderId="12" xfId="2" applyFont="1" applyFill="1" applyBorder="1" applyAlignment="1" applyProtection="1">
      <alignment horizontal="left" vertical="top" wrapText="1"/>
      <protection hidden="1"/>
    </xf>
    <xf numFmtId="0" fontId="22" fillId="0" borderId="14" xfId="2" applyFont="1" applyBorder="1" applyAlignment="1" applyProtection="1">
      <alignment horizontal="left" vertical="top"/>
    </xf>
    <xf numFmtId="0" fontId="22" fillId="0" borderId="3" xfId="2" applyFont="1" applyBorder="1" applyAlignment="1" applyProtection="1">
      <alignment horizontal="left" vertical="top"/>
    </xf>
    <xf numFmtId="0" fontId="42" fillId="0" borderId="11" xfId="2" applyFont="1" applyBorder="1" applyAlignment="1" applyProtection="1">
      <alignment horizontal="left" vertical="top"/>
    </xf>
    <xf numFmtId="0" fontId="0" fillId="0" borderId="11" xfId="0" applyBorder="1" applyAlignment="1">
      <alignment horizontal="left" vertical="top"/>
    </xf>
    <xf numFmtId="0" fontId="21" fillId="5" borderId="6" xfId="2" applyFill="1" applyBorder="1" applyAlignment="1" applyProtection="1">
      <alignment horizontal="left" vertical="top"/>
    </xf>
    <xf numFmtId="0" fontId="21" fillId="5" borderId="8"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21" fillId="5" borderId="6" xfId="2" applyFill="1" applyBorder="1" applyAlignment="1" applyProtection="1">
      <alignment horizontal="center"/>
    </xf>
    <xf numFmtId="0" fontId="22" fillId="0" borderId="11" xfId="2" applyFont="1" applyBorder="1" applyAlignment="1" applyProtection="1">
      <alignment horizontal="center" vertical="top" wrapText="1"/>
    </xf>
    <xf numFmtId="0" fontId="22" fillId="0" borderId="12" xfId="2" applyFont="1" applyBorder="1" applyAlignment="1" applyProtection="1">
      <alignment horizontal="center" vertical="top" wrapText="1"/>
    </xf>
    <xf numFmtId="0" fontId="22" fillId="0" borderId="3" xfId="2" applyFont="1" applyBorder="1" applyAlignment="1" applyProtection="1">
      <alignment horizontal="center" vertical="top"/>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50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52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547"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D$57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626"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67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596" lockText="1" noThreeD="1"/>
</file>

<file path=xl/ctrlProps/ctrlProp27.xml><?xml version="1.0" encoding="utf-8"?>
<formControlPr xmlns="http://schemas.microsoft.com/office/spreadsheetml/2009/9/main" objectType="CheckBox" fmlaLink="$AD$597" lockText="1" noThreeD="1"/>
</file>

<file path=xl/ctrlProps/ctrlProp28.xml><?xml version="1.0" encoding="utf-8"?>
<formControlPr xmlns="http://schemas.microsoft.com/office/spreadsheetml/2009/9/main" objectType="CheckBox" fmlaLink="$AD$598" lockText="1" noThreeD="1"/>
</file>

<file path=xl/ctrlProps/ctrlProp29.xml><?xml version="1.0" encoding="utf-8"?>
<formControlPr xmlns="http://schemas.microsoft.com/office/spreadsheetml/2009/9/main" objectType="CheckBox" fmlaLink="$AE$598" lockText="1" noThreeD="1"/>
</file>

<file path=xl/ctrlProps/ctrlProp30.xml><?xml version="1.0" encoding="utf-8"?>
<formControlPr xmlns="http://schemas.microsoft.com/office/spreadsheetml/2009/9/main" objectType="CheckBox" fmlaLink="$AE$596" lockText="1" noThreeD="1"/>
</file>

<file path=xl/ctrlProps/ctrlProp31.xml><?xml version="1.0" encoding="utf-8"?>
<formControlPr xmlns="http://schemas.microsoft.com/office/spreadsheetml/2009/9/main" objectType="CheckBox" fmlaLink="$AE$597" lockText="1" noThreeD="1"/>
</file>

<file path=xl/ctrlProps/ctrlProp32.xml><?xml version="1.0" encoding="utf-8"?>
<formControlPr xmlns="http://schemas.microsoft.com/office/spreadsheetml/2009/9/main" objectType="CheckBox" fmlaLink="$AD$601" lockText="1" noThreeD="1"/>
</file>

<file path=xl/ctrlProps/ctrlProp33.xml><?xml version="1.0" encoding="utf-8"?>
<formControlPr xmlns="http://schemas.microsoft.com/office/spreadsheetml/2009/9/main" objectType="CheckBox" fmlaLink="$AD$602" lockText="1" noThreeD="1"/>
</file>

<file path=xl/ctrlProps/ctrlProp34.xml><?xml version="1.0" encoding="utf-8"?>
<formControlPr xmlns="http://schemas.microsoft.com/office/spreadsheetml/2009/9/main" objectType="CheckBox" fmlaLink="$AE$601" lockText="1" noThreeD="1"/>
</file>

<file path=xl/ctrlProps/ctrlProp35.xml><?xml version="1.0" encoding="utf-8"?>
<formControlPr xmlns="http://schemas.microsoft.com/office/spreadsheetml/2009/9/main" objectType="CheckBox" fmlaLink="$AE$602" lockText="1" noThreeD="1"/>
</file>

<file path=xl/ctrlProps/ctrlProp36.xml><?xml version="1.0" encoding="utf-8"?>
<formControlPr xmlns="http://schemas.microsoft.com/office/spreadsheetml/2009/9/main" objectType="CheckBox" fmlaLink="$AD$603" lockText="1" noThreeD="1"/>
</file>

<file path=xl/ctrlProps/ctrlProp37.xml><?xml version="1.0" encoding="utf-8"?>
<formControlPr xmlns="http://schemas.microsoft.com/office/spreadsheetml/2009/9/main" objectType="CheckBox" fmlaLink="$AE$603" lockText="1" noThreeD="1"/>
</file>

<file path=xl/ctrlProps/ctrlProp38.xml><?xml version="1.0" encoding="utf-8"?>
<formControlPr xmlns="http://schemas.microsoft.com/office/spreadsheetml/2009/9/main" objectType="CheckBox" fmlaLink="$AD$599" lockText="1" noThreeD="1"/>
</file>

<file path=xl/ctrlProps/ctrlProp39.xml><?xml version="1.0" encoding="utf-8"?>
<formControlPr xmlns="http://schemas.microsoft.com/office/spreadsheetml/2009/9/main" objectType="CheckBox" fmlaLink="$AD$638" lockText="1" noThreeD="1"/>
</file>

<file path=xl/ctrlProps/ctrlProp40.xml><?xml version="1.0" encoding="utf-8"?>
<formControlPr xmlns="http://schemas.microsoft.com/office/spreadsheetml/2009/9/main" objectType="CheckBox" fmlaLink="$AD$649" lockText="1" noThreeD="1"/>
</file>

<file path=xl/ctrlProps/ctrlProp41.xml><?xml version="1.0" encoding="utf-8"?>
<formControlPr xmlns="http://schemas.microsoft.com/office/spreadsheetml/2009/9/main" objectType="CheckBox" fmlaLink="$AD$654" lockText="1" noThreeD="1"/>
</file>

<file path=xl/ctrlProps/ctrlProp42.xml><?xml version="1.0" encoding="utf-8"?>
<formControlPr xmlns="http://schemas.microsoft.com/office/spreadsheetml/2009/9/main" objectType="CheckBox" fmlaLink="$AD$658" lockText="1" noThreeD="1"/>
</file>

<file path=xl/ctrlProps/ctrlProp43.xml><?xml version="1.0" encoding="utf-8"?>
<formControlPr xmlns="http://schemas.microsoft.com/office/spreadsheetml/2009/9/main" objectType="CheckBox" fmlaLink="$AD$634" lockText="1" noThreeD="1"/>
</file>

<file path=xl/ctrlProps/ctrlProp44.xml><?xml version="1.0" encoding="utf-8"?>
<formControlPr xmlns="http://schemas.microsoft.com/office/spreadsheetml/2009/9/main" objectType="CheckBox" fmlaLink="$AD$681" lockText="1" noThreeD="1"/>
</file>

<file path=xl/ctrlProps/ctrlProp45.xml><?xml version="1.0" encoding="utf-8"?>
<formControlPr xmlns="http://schemas.microsoft.com/office/spreadsheetml/2009/9/main" objectType="CheckBox" fmlaLink="$AD$685" lockText="1" noThreeD="1"/>
</file>

<file path=xl/ctrlProps/ctrlProp46.xml><?xml version="1.0" encoding="utf-8"?>
<formControlPr xmlns="http://schemas.microsoft.com/office/spreadsheetml/2009/9/main" objectType="CheckBox" fmlaLink="$AD$689" lockText="1" noThreeD="1"/>
</file>

<file path=xl/ctrlProps/ctrlProp47.xml><?xml version="1.0" encoding="utf-8"?>
<formControlPr xmlns="http://schemas.microsoft.com/office/spreadsheetml/2009/9/main" objectType="CheckBox" fmlaLink="$AD$700" lockText="1" noThreeD="1"/>
</file>

<file path=xl/ctrlProps/ctrlProp48.xml><?xml version="1.0" encoding="utf-8"?>
<formControlPr xmlns="http://schemas.microsoft.com/office/spreadsheetml/2009/9/main" objectType="CheckBox" fmlaLink="$AD$704" lockText="1" noThreeD="1"/>
</file>

<file path=xl/ctrlProps/ctrlProp49.xml><?xml version="1.0" encoding="utf-8"?>
<formControlPr xmlns="http://schemas.microsoft.com/office/spreadsheetml/2009/9/main" objectType="CheckBox" fmlaLink="$AD$708" lockText="1" noThreeD="1"/>
</file>

<file path=xl/ctrlProps/ctrlProp50.xml><?xml version="1.0" encoding="utf-8"?>
<formControlPr xmlns="http://schemas.microsoft.com/office/spreadsheetml/2009/9/main" objectType="CheckBox" fmlaLink="$AD$712" lockText="1" noThreeD="1"/>
</file>

<file path=xl/ctrlProps/ctrlProp51.xml><?xml version="1.0" encoding="utf-8"?>
<formControlPr xmlns="http://schemas.microsoft.com/office/spreadsheetml/2009/9/main" objectType="CheckBox" fmlaLink="$AD$716" lockText="1" noThreeD="1"/>
</file>

<file path=xl/ctrlProps/ctrlProp52.xml><?xml version="1.0" encoding="utf-8"?>
<formControlPr xmlns="http://schemas.microsoft.com/office/spreadsheetml/2009/9/main" objectType="CheckBox" fmlaLink="$AD$72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fmlaLink="$AD$550" lockText="1" noThreeD="1"/>
</file>

<file path=xl/ctrlProps/ctrlProp57.xml><?xml version="1.0" encoding="utf-8"?>
<formControlPr xmlns="http://schemas.microsoft.com/office/spreadsheetml/2009/9/main" objectType="CheckBox" fmlaLink="$AD$551" lockText="1" noThreeD="1"/>
</file>

<file path=xl/ctrlProps/ctrlProp58.xml><?xml version="1.0" encoding="utf-8"?>
<formControlPr xmlns="http://schemas.microsoft.com/office/spreadsheetml/2009/9/main" objectType="CheckBox" fmlaLink="$AD$552" lockText="1" noThreeD="1"/>
</file>

<file path=xl/ctrlProps/ctrlProp59.xml><?xml version="1.0" encoding="utf-8"?>
<formControlPr xmlns="http://schemas.microsoft.com/office/spreadsheetml/2009/9/main" objectType="CheckBox" fmlaLink="$AD$553" lockText="1" noThreeD="1"/>
</file>

<file path=xl/ctrlProps/ctrlProp60.xml><?xml version="1.0" encoding="utf-8"?>
<formControlPr xmlns="http://schemas.microsoft.com/office/spreadsheetml/2009/9/main" objectType="CheckBox" fmlaLink="$AD$555"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D$5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fmlaLink="$AE$53" lockText="1" noThreeD="1"/>
</file>

<file path=xl/ctrlProps/ctrlProp75.xml><?xml version="1.0" encoding="utf-8"?>
<formControlPr xmlns="http://schemas.microsoft.com/office/spreadsheetml/2009/9/main" objectType="CheckBox" fmlaLink="$AE$56" lockText="1" noThreeD="1"/>
</file>

<file path=xl/ctrlProps/ctrlProp76.xml><?xml version="1.0" encoding="utf-8"?>
<formControlPr xmlns="http://schemas.microsoft.com/office/spreadsheetml/2009/9/main" objectType="CheckBox" fmlaLink="$AE$57" lockText="1" noThreeD="1"/>
</file>

<file path=xl/ctrlProps/ctrlProp77.xml><?xml version="1.0" encoding="utf-8"?>
<formControlPr xmlns="http://schemas.microsoft.com/office/spreadsheetml/2009/9/main" objectType="CheckBox" fmlaLink="$AE$58" lockText="1" noThreeD="1"/>
</file>

<file path=xl/ctrlProps/ctrlProp78.xml><?xml version="1.0" encoding="utf-8"?>
<formControlPr xmlns="http://schemas.microsoft.com/office/spreadsheetml/2009/9/main" objectType="CheckBox" fmlaLink="$AE$59" lockText="1" noThreeD="1"/>
</file>

<file path=xl/ctrlProps/ctrlProp79.xml><?xml version="1.0" encoding="utf-8"?>
<formControlPr xmlns="http://schemas.microsoft.com/office/spreadsheetml/2009/9/main" objectType="CheckBox" fmlaLink="$AE$60" lockText="1" noThreeD="1"/>
</file>

<file path=xl/ctrlProps/ctrlProp80.xml><?xml version="1.0" encoding="utf-8"?>
<formControlPr xmlns="http://schemas.microsoft.com/office/spreadsheetml/2009/9/main" objectType="CheckBox" fmlaLink="$AE$61" lockText="1" noThreeD="1"/>
</file>

<file path=xl/ctrlProps/ctrlProp81.xml><?xml version="1.0" encoding="utf-8"?>
<formControlPr xmlns="http://schemas.microsoft.com/office/spreadsheetml/2009/9/main" objectType="CheckBox" fmlaLink="$AE$62" lockText="1" noThreeD="1"/>
</file>

<file path=xl/ctrlProps/ctrlProp82.xml><?xml version="1.0" encoding="utf-8"?>
<formControlPr xmlns="http://schemas.microsoft.com/office/spreadsheetml/2009/9/main" objectType="CheckBox" fmlaLink="$AE$63" lockText="1" noThreeD="1"/>
</file>

<file path=xl/ctrlProps/ctrlProp83.xml><?xml version="1.0" encoding="utf-8"?>
<formControlPr xmlns="http://schemas.microsoft.com/office/spreadsheetml/2009/9/main" objectType="CheckBox" fmlaLink="$AE$64" lockText="1" noThreeD="1"/>
</file>

<file path=xl/ctrlProps/ctrlProp84.xml><?xml version="1.0" encoding="utf-8"?>
<formControlPr xmlns="http://schemas.microsoft.com/office/spreadsheetml/2009/9/main" objectType="CheckBox" fmlaLink="$AE$65"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AE$54" lockText="1" noThreeD="1"/>
</file>

<file path=xl/ctrlProps/ctrlProp88.xml><?xml version="1.0" encoding="utf-8"?>
<formControlPr xmlns="http://schemas.microsoft.com/office/spreadsheetml/2009/9/main" objectType="CheckBox" fmlaLink="$AE$55" lockText="1" noThreeD="1"/>
</file>

<file path=xl/ctrlProps/ctrlProp89.xml><?xml version="1.0" encoding="utf-8"?>
<formControlPr xmlns="http://schemas.microsoft.com/office/spreadsheetml/2009/9/main" objectType="Radio" firstButton="1" fmlaLink="$AD$48"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AE$66" lockText="1" noThreeD="1"/>
</file>

<file path=xl/ctrlProps/ctrlProp93.xml><?xml version="1.0" encoding="utf-8"?>
<formControlPr xmlns="http://schemas.microsoft.com/office/spreadsheetml/2009/9/main" objectType="CheckBox" fmlaLink="$AD$55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504</xdr:row>
          <xdr:rowOff>9525</xdr:rowOff>
        </xdr:from>
        <xdr:to>
          <xdr:col>29</xdr:col>
          <xdr:colOff>0</xdr:colOff>
          <xdr:row>505</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9525</xdr:rowOff>
        </xdr:from>
        <xdr:to>
          <xdr:col>29</xdr:col>
          <xdr:colOff>0</xdr:colOff>
          <xdr:row>506</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9525</xdr:rowOff>
        </xdr:from>
        <xdr:to>
          <xdr:col>29</xdr:col>
          <xdr:colOff>0</xdr:colOff>
          <xdr:row>507</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507</xdr:row>
          <xdr:rowOff>9525</xdr:rowOff>
        </xdr:from>
        <xdr:to>
          <xdr:col>29</xdr:col>
          <xdr:colOff>0</xdr:colOff>
          <xdr:row>508</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527</xdr:row>
          <xdr:rowOff>9525</xdr:rowOff>
        </xdr:from>
        <xdr:to>
          <xdr:col>16</xdr:col>
          <xdr:colOff>19050</xdr:colOff>
          <xdr:row>527</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527</xdr:row>
          <xdr:rowOff>9525</xdr:rowOff>
        </xdr:from>
        <xdr:to>
          <xdr:col>22</xdr:col>
          <xdr:colOff>0</xdr:colOff>
          <xdr:row>527</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527</xdr:row>
          <xdr:rowOff>9525</xdr:rowOff>
        </xdr:from>
        <xdr:to>
          <xdr:col>29</xdr:col>
          <xdr:colOff>0</xdr:colOff>
          <xdr:row>527</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528</xdr:row>
          <xdr:rowOff>9525</xdr:rowOff>
        </xdr:from>
        <xdr:to>
          <xdr:col>16</xdr:col>
          <xdr:colOff>19050</xdr:colOff>
          <xdr:row>528</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528</xdr:row>
          <xdr:rowOff>9525</xdr:rowOff>
        </xdr:from>
        <xdr:to>
          <xdr:col>22</xdr:col>
          <xdr:colOff>0</xdr:colOff>
          <xdr:row>528</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528</xdr:row>
          <xdr:rowOff>9525</xdr:rowOff>
        </xdr:from>
        <xdr:to>
          <xdr:col>29</xdr:col>
          <xdr:colOff>0</xdr:colOff>
          <xdr:row>528</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529</xdr:row>
          <xdr:rowOff>9525</xdr:rowOff>
        </xdr:from>
        <xdr:to>
          <xdr:col>16</xdr:col>
          <xdr:colOff>19050</xdr:colOff>
          <xdr:row>529</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529</xdr:row>
          <xdr:rowOff>9525</xdr:rowOff>
        </xdr:from>
        <xdr:to>
          <xdr:col>22</xdr:col>
          <xdr:colOff>0</xdr:colOff>
          <xdr:row>529</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9525</xdr:rowOff>
        </xdr:from>
        <xdr:to>
          <xdr:col>29</xdr:col>
          <xdr:colOff>0</xdr:colOff>
          <xdr:row>529</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546</xdr:row>
          <xdr:rowOff>9525</xdr:rowOff>
        </xdr:from>
        <xdr:to>
          <xdr:col>29</xdr:col>
          <xdr:colOff>0</xdr:colOff>
          <xdr:row>547</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547</xdr:row>
          <xdr:rowOff>9525</xdr:rowOff>
        </xdr:from>
        <xdr:to>
          <xdr:col>29</xdr:col>
          <xdr:colOff>0</xdr:colOff>
          <xdr:row>548</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573</xdr:row>
          <xdr:rowOff>9525</xdr:rowOff>
        </xdr:from>
        <xdr:to>
          <xdr:col>29</xdr:col>
          <xdr:colOff>0</xdr:colOff>
          <xdr:row>574</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574</xdr:row>
          <xdr:rowOff>9525</xdr:rowOff>
        </xdr:from>
        <xdr:to>
          <xdr:col>29</xdr:col>
          <xdr:colOff>0</xdr:colOff>
          <xdr:row>575</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625</xdr:row>
          <xdr:rowOff>9525</xdr:rowOff>
        </xdr:from>
        <xdr:to>
          <xdr:col>29</xdr:col>
          <xdr:colOff>0</xdr:colOff>
          <xdr:row>626</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626</xdr:row>
          <xdr:rowOff>9525</xdr:rowOff>
        </xdr:from>
        <xdr:to>
          <xdr:col>29</xdr:col>
          <xdr:colOff>0</xdr:colOff>
          <xdr:row>627</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672</xdr:row>
          <xdr:rowOff>9525</xdr:rowOff>
        </xdr:from>
        <xdr:to>
          <xdr:col>29</xdr:col>
          <xdr:colOff>0</xdr:colOff>
          <xdr:row>673</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673</xdr:row>
          <xdr:rowOff>9525</xdr:rowOff>
        </xdr:from>
        <xdr:to>
          <xdr:col>29</xdr:col>
          <xdr:colOff>0</xdr:colOff>
          <xdr:row>674</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504</xdr:row>
          <xdr:rowOff>0</xdr:rowOff>
        </xdr:from>
        <xdr:to>
          <xdr:col>29</xdr:col>
          <xdr:colOff>0</xdr:colOff>
          <xdr:row>508</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545</xdr:row>
          <xdr:rowOff>400050</xdr:rowOff>
        </xdr:from>
        <xdr:to>
          <xdr:col>29</xdr:col>
          <xdr:colOff>0</xdr:colOff>
          <xdr:row>548</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625</xdr:row>
          <xdr:rowOff>0</xdr:rowOff>
        </xdr:from>
        <xdr:to>
          <xdr:col>29</xdr:col>
          <xdr:colOff>0</xdr:colOff>
          <xdr:row>627</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672</xdr:row>
          <xdr:rowOff>0</xdr:rowOff>
        </xdr:from>
        <xdr:to>
          <xdr:col>29</xdr:col>
          <xdr:colOff>0</xdr:colOff>
          <xdr:row>674</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595</xdr:row>
          <xdr:rowOff>0</xdr:rowOff>
        </xdr:from>
        <xdr:to>
          <xdr:col>1</xdr:col>
          <xdr:colOff>9525</xdr:colOff>
          <xdr:row>596</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596</xdr:row>
          <xdr:rowOff>0</xdr:rowOff>
        </xdr:from>
        <xdr:to>
          <xdr:col>1</xdr:col>
          <xdr:colOff>9525</xdr:colOff>
          <xdr:row>597</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597</xdr:row>
          <xdr:rowOff>0</xdr:rowOff>
        </xdr:from>
        <xdr:to>
          <xdr:col>1</xdr:col>
          <xdr:colOff>9525</xdr:colOff>
          <xdr:row>598</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597</xdr:row>
          <xdr:rowOff>0</xdr:rowOff>
        </xdr:from>
        <xdr:to>
          <xdr:col>13</xdr:col>
          <xdr:colOff>0</xdr:colOff>
          <xdr:row>598</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595</xdr:row>
          <xdr:rowOff>0</xdr:rowOff>
        </xdr:from>
        <xdr:to>
          <xdr:col>13</xdr:col>
          <xdr:colOff>0</xdr:colOff>
          <xdr:row>596</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596</xdr:row>
          <xdr:rowOff>0</xdr:rowOff>
        </xdr:from>
        <xdr:to>
          <xdr:col>13</xdr:col>
          <xdr:colOff>0</xdr:colOff>
          <xdr:row>597</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600</xdr:row>
          <xdr:rowOff>0</xdr:rowOff>
        </xdr:from>
        <xdr:to>
          <xdr:col>1</xdr:col>
          <xdr:colOff>9525</xdr:colOff>
          <xdr:row>601</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601</xdr:row>
          <xdr:rowOff>0</xdr:rowOff>
        </xdr:from>
        <xdr:to>
          <xdr:col>1</xdr:col>
          <xdr:colOff>9525</xdr:colOff>
          <xdr:row>602</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600</xdr:row>
          <xdr:rowOff>0</xdr:rowOff>
        </xdr:from>
        <xdr:to>
          <xdr:col>13</xdr:col>
          <xdr:colOff>0</xdr:colOff>
          <xdr:row>601</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601</xdr:row>
          <xdr:rowOff>0</xdr:rowOff>
        </xdr:from>
        <xdr:to>
          <xdr:col>13</xdr:col>
          <xdr:colOff>0</xdr:colOff>
          <xdr:row>602</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602</xdr:row>
          <xdr:rowOff>0</xdr:rowOff>
        </xdr:from>
        <xdr:to>
          <xdr:col>1</xdr:col>
          <xdr:colOff>9525</xdr:colOff>
          <xdr:row>603</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602</xdr:row>
          <xdr:rowOff>0</xdr:rowOff>
        </xdr:from>
        <xdr:to>
          <xdr:col>13</xdr:col>
          <xdr:colOff>0</xdr:colOff>
          <xdr:row>603</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598</xdr:row>
          <xdr:rowOff>0</xdr:rowOff>
        </xdr:from>
        <xdr:to>
          <xdr:col>1</xdr:col>
          <xdr:colOff>9525</xdr:colOff>
          <xdr:row>599</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637</xdr:row>
          <xdr:rowOff>0</xdr:rowOff>
        </xdr:from>
        <xdr:to>
          <xdr:col>29</xdr:col>
          <xdr:colOff>0</xdr:colOff>
          <xdr:row>638</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648</xdr:row>
          <xdr:rowOff>0</xdr:rowOff>
        </xdr:from>
        <xdr:to>
          <xdr:col>29</xdr:col>
          <xdr:colOff>0</xdr:colOff>
          <xdr:row>649</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653</xdr:row>
          <xdr:rowOff>0</xdr:rowOff>
        </xdr:from>
        <xdr:to>
          <xdr:col>29</xdr:col>
          <xdr:colOff>0</xdr:colOff>
          <xdr:row>654</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657</xdr:row>
          <xdr:rowOff>0</xdr:rowOff>
        </xdr:from>
        <xdr:to>
          <xdr:col>29</xdr:col>
          <xdr:colOff>0</xdr:colOff>
          <xdr:row>658</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633</xdr:row>
          <xdr:rowOff>0</xdr:rowOff>
        </xdr:from>
        <xdr:to>
          <xdr:col>29</xdr:col>
          <xdr:colOff>0</xdr:colOff>
          <xdr:row>633</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680</xdr:row>
          <xdr:rowOff>0</xdr:rowOff>
        </xdr:from>
        <xdr:to>
          <xdr:col>29</xdr:col>
          <xdr:colOff>0</xdr:colOff>
          <xdr:row>681</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684</xdr:row>
          <xdr:rowOff>0</xdr:rowOff>
        </xdr:from>
        <xdr:to>
          <xdr:col>29</xdr:col>
          <xdr:colOff>0</xdr:colOff>
          <xdr:row>685</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688</xdr:row>
          <xdr:rowOff>0</xdr:rowOff>
        </xdr:from>
        <xdr:to>
          <xdr:col>29</xdr:col>
          <xdr:colOff>0</xdr:colOff>
          <xdr:row>688</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694</xdr:row>
          <xdr:rowOff>0</xdr:rowOff>
        </xdr:from>
        <xdr:to>
          <xdr:col>29</xdr:col>
          <xdr:colOff>0</xdr:colOff>
          <xdr:row>700</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702</xdr:row>
          <xdr:rowOff>171450</xdr:rowOff>
        </xdr:from>
        <xdr:to>
          <xdr:col>29</xdr:col>
          <xdr:colOff>0</xdr:colOff>
          <xdr:row>704</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707</xdr:row>
          <xdr:rowOff>0</xdr:rowOff>
        </xdr:from>
        <xdr:to>
          <xdr:col>29</xdr:col>
          <xdr:colOff>0</xdr:colOff>
          <xdr:row>707</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711</xdr:row>
          <xdr:rowOff>0</xdr:rowOff>
        </xdr:from>
        <xdr:to>
          <xdr:col>29</xdr:col>
          <xdr:colOff>0</xdr:colOff>
          <xdr:row>712</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715</xdr:row>
          <xdr:rowOff>0</xdr:rowOff>
        </xdr:from>
        <xdr:to>
          <xdr:col>29</xdr:col>
          <xdr:colOff>0</xdr:colOff>
          <xdr:row>716</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719</xdr:row>
          <xdr:rowOff>0</xdr:rowOff>
        </xdr:from>
        <xdr:to>
          <xdr:col>29</xdr:col>
          <xdr:colOff>0</xdr:colOff>
          <xdr:row>720</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9525</xdr:rowOff>
        </xdr:from>
        <xdr:to>
          <xdr:col>29</xdr:col>
          <xdr:colOff>0</xdr:colOff>
          <xdr:row>576</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576</xdr:row>
          <xdr:rowOff>9525</xdr:rowOff>
        </xdr:from>
        <xdr:to>
          <xdr:col>29</xdr:col>
          <xdr:colOff>0</xdr:colOff>
          <xdr:row>576</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187874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573</xdr:row>
          <xdr:rowOff>0</xdr:rowOff>
        </xdr:from>
        <xdr:to>
          <xdr:col>29</xdr:col>
          <xdr:colOff>0</xdr:colOff>
          <xdr:row>577</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549</xdr:row>
          <xdr:rowOff>9525</xdr:rowOff>
        </xdr:from>
        <xdr:to>
          <xdr:col>29</xdr:col>
          <xdr:colOff>0</xdr:colOff>
          <xdr:row>550</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550</xdr:row>
          <xdr:rowOff>9525</xdr:rowOff>
        </xdr:from>
        <xdr:to>
          <xdr:col>29</xdr:col>
          <xdr:colOff>0</xdr:colOff>
          <xdr:row>551</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551</xdr:row>
          <xdr:rowOff>9525</xdr:rowOff>
        </xdr:from>
        <xdr:to>
          <xdr:col>29</xdr:col>
          <xdr:colOff>0</xdr:colOff>
          <xdr:row>552</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552</xdr:row>
          <xdr:rowOff>9525</xdr:rowOff>
        </xdr:from>
        <xdr:to>
          <xdr:col>29</xdr:col>
          <xdr:colOff>0</xdr:colOff>
          <xdr:row>553</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554</xdr:row>
          <xdr:rowOff>9525</xdr:rowOff>
        </xdr:from>
        <xdr:to>
          <xdr:col>29</xdr:col>
          <xdr:colOff>0</xdr:colOff>
          <xdr:row>555</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16</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527</xdr:row>
          <xdr:rowOff>9525</xdr:rowOff>
        </xdr:from>
        <xdr:to>
          <xdr:col>29</xdr:col>
          <xdr:colOff>0</xdr:colOff>
          <xdr:row>530</xdr:row>
          <xdr:rowOff>0</xdr:rowOff>
        </xdr:to>
        <xdr:sp macro="" textlink="">
          <xdr:nvSpPr>
            <xdr:cNvPr id="1616" name="Group Box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0</xdr:rowOff>
        </xdr:from>
        <xdr:to>
          <xdr:col>26</xdr:col>
          <xdr:colOff>142875</xdr:colOff>
          <xdr:row>52</xdr:row>
          <xdr:rowOff>180975</xdr:rowOff>
        </xdr:to>
        <xdr:sp macro="" textlink="">
          <xdr:nvSpPr>
            <xdr:cNvPr id="1617" name="Option Button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0</xdr:rowOff>
        </xdr:from>
        <xdr:to>
          <xdr:col>26</xdr:col>
          <xdr:colOff>142875</xdr:colOff>
          <xdr:row>53</xdr:row>
          <xdr:rowOff>180975</xdr:rowOff>
        </xdr:to>
        <xdr:sp macro="" textlink="">
          <xdr:nvSpPr>
            <xdr:cNvPr id="1618" name="Option Button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9525</xdr:rowOff>
        </xdr:from>
        <xdr:to>
          <xdr:col>26</xdr:col>
          <xdr:colOff>142875</xdr:colOff>
          <xdr:row>54</xdr:row>
          <xdr:rowOff>190500</xdr:rowOff>
        </xdr:to>
        <xdr:sp macro="" textlink="">
          <xdr:nvSpPr>
            <xdr:cNvPr id="1619" name="Option Button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28575</xdr:rowOff>
        </xdr:from>
        <xdr:to>
          <xdr:col>26</xdr:col>
          <xdr:colOff>142875</xdr:colOff>
          <xdr:row>55</xdr:row>
          <xdr:rowOff>209550</xdr:rowOff>
        </xdr:to>
        <xdr:sp macro="" textlink="">
          <xdr:nvSpPr>
            <xdr:cNvPr id="1620" name="Option Button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142875</xdr:colOff>
          <xdr:row>56</xdr:row>
          <xdr:rowOff>180975</xdr:rowOff>
        </xdr:to>
        <xdr:sp macro="" textlink="">
          <xdr:nvSpPr>
            <xdr:cNvPr id="1621" name="Option Button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142875</xdr:colOff>
          <xdr:row>57</xdr:row>
          <xdr:rowOff>180975</xdr:rowOff>
        </xdr:to>
        <xdr:sp macro="" textlink="">
          <xdr:nvSpPr>
            <xdr:cNvPr id="1622" name="Option Button 598" hidden="1">
              <a:extLst>
                <a:ext uri="{63B3BB69-23CF-44E3-9099-C40C66FF867C}">
                  <a14:compatExt spid="_x0000_s1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142875</xdr:colOff>
          <xdr:row>58</xdr:row>
          <xdr:rowOff>180975</xdr:rowOff>
        </xdr:to>
        <xdr:sp macro="" textlink="">
          <xdr:nvSpPr>
            <xdr:cNvPr id="1623" name="Option Button 599" hidden="1">
              <a:extLst>
                <a:ext uri="{63B3BB69-23CF-44E3-9099-C40C66FF867C}">
                  <a14:compatExt spid="_x0000_s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142875</xdr:colOff>
          <xdr:row>59</xdr:row>
          <xdr:rowOff>180975</xdr:rowOff>
        </xdr:to>
        <xdr:sp macro="" textlink="">
          <xdr:nvSpPr>
            <xdr:cNvPr id="1624" name="Option Button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142875</xdr:colOff>
          <xdr:row>60</xdr:row>
          <xdr:rowOff>180975</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142875</xdr:colOff>
          <xdr:row>61</xdr:row>
          <xdr:rowOff>180975</xdr:rowOff>
        </xdr:to>
        <xdr:sp macro="" textlink="">
          <xdr:nvSpPr>
            <xdr:cNvPr id="1626" name="Option Button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142875</xdr:colOff>
          <xdr:row>62</xdr:row>
          <xdr:rowOff>180975</xdr:rowOff>
        </xdr:to>
        <xdr:sp macro="" textlink="">
          <xdr:nvSpPr>
            <xdr:cNvPr id="1627" name="Option Button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0</xdr:rowOff>
        </xdr:from>
        <xdr:to>
          <xdr:col>26</xdr:col>
          <xdr:colOff>142875</xdr:colOff>
          <xdr:row>63</xdr:row>
          <xdr:rowOff>180975</xdr:rowOff>
        </xdr:to>
        <xdr:sp macro="" textlink="">
          <xdr:nvSpPr>
            <xdr:cNvPr id="1628" name="Option Button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0</xdr:rowOff>
        </xdr:from>
        <xdr:to>
          <xdr:col>28</xdr:col>
          <xdr:colOff>228600</xdr:colOff>
          <xdr:row>53</xdr:row>
          <xdr:rowOff>0</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19050</xdr:rowOff>
        </xdr:from>
        <xdr:to>
          <xdr:col>28</xdr:col>
          <xdr:colOff>228600</xdr:colOff>
          <xdr:row>55</xdr:row>
          <xdr:rowOff>209550</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228600</xdr:colOff>
          <xdr:row>57</xdr:row>
          <xdr:rowOff>0</xdr:rowOff>
        </xdr:to>
        <xdr:sp macro="" textlink="">
          <xdr:nvSpPr>
            <xdr:cNvPr id="1631" name="Check Box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228600</xdr:colOff>
          <xdr:row>58</xdr:row>
          <xdr:rowOff>0</xdr:rowOff>
        </xdr:to>
        <xdr:sp macro="" textlink="">
          <xdr:nvSpPr>
            <xdr:cNvPr id="1632" name="Check Box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0</xdr:rowOff>
        </xdr:from>
        <xdr:to>
          <xdr:col>28</xdr:col>
          <xdr:colOff>228600</xdr:colOff>
          <xdr:row>59</xdr:row>
          <xdr:rowOff>0</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0</xdr:rowOff>
        </xdr:from>
        <xdr:to>
          <xdr:col>28</xdr:col>
          <xdr:colOff>228600</xdr:colOff>
          <xdr:row>60</xdr:row>
          <xdr:rowOff>0</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228600</xdr:colOff>
          <xdr:row>61</xdr:row>
          <xdr:rowOff>0</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228600</xdr:colOff>
          <xdr:row>62</xdr:row>
          <xdr:rowOff>0</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228600</xdr:colOff>
          <xdr:row>63</xdr:row>
          <xdr:rowOff>0</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0</xdr:rowOff>
        </xdr:from>
        <xdr:to>
          <xdr:col>28</xdr:col>
          <xdr:colOff>228600</xdr:colOff>
          <xdr:row>64</xdr:row>
          <xdr:rowOff>0</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0</xdr:rowOff>
        </xdr:from>
        <xdr:to>
          <xdr:col>28</xdr:col>
          <xdr:colOff>228600</xdr:colOff>
          <xdr:row>64</xdr:row>
          <xdr:rowOff>190500</xdr:rowOff>
        </xdr:to>
        <xdr:sp macro="" textlink="">
          <xdr:nvSpPr>
            <xdr:cNvPr id="1639" name="Check Box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27</xdr:col>
          <xdr:colOff>0</xdr:colOff>
          <xdr:row>66</xdr:row>
          <xdr:rowOff>0</xdr:rowOff>
        </xdr:to>
        <xdr:sp macro="" textlink="">
          <xdr:nvSpPr>
            <xdr:cNvPr id="1640" name="Group Box 616" hidden="1">
              <a:extLst>
                <a:ext uri="{63B3BB69-23CF-44E3-9099-C40C66FF867C}">
                  <a14:compatExt spid="_x0000_s16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64</xdr:row>
          <xdr:rowOff>0</xdr:rowOff>
        </xdr:from>
        <xdr:to>
          <xdr:col>26</xdr:col>
          <xdr:colOff>142875</xdr:colOff>
          <xdr:row>64</xdr:row>
          <xdr:rowOff>180975</xdr:rowOff>
        </xdr:to>
        <xdr:sp macro="" textlink="">
          <xdr:nvSpPr>
            <xdr:cNvPr id="1641" name="Option Button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28</xdr:col>
          <xdr:colOff>228600</xdr:colOff>
          <xdr:row>54</xdr:row>
          <xdr:rowOff>0</xdr:rowOff>
        </xdr:to>
        <xdr:sp macro="" textlink="">
          <xdr:nvSpPr>
            <xdr:cNvPr id="1642" name="Check Box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28</xdr:col>
          <xdr:colOff>228600</xdr:colOff>
          <xdr:row>54</xdr:row>
          <xdr:rowOff>190500</xdr:rowOff>
        </xdr:to>
        <xdr:sp macro="" textlink="">
          <xdr:nvSpPr>
            <xdr:cNvPr id="1643" name="Check Box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9525</xdr:rowOff>
        </xdr:from>
        <xdr:to>
          <xdr:col>29</xdr:col>
          <xdr:colOff>0</xdr:colOff>
          <xdr:row>48</xdr:row>
          <xdr:rowOff>9525</xdr:rowOff>
        </xdr:to>
        <xdr:sp macro="" textlink="">
          <xdr:nvSpPr>
            <xdr:cNvPr id="1644" name="Option Button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9525</xdr:rowOff>
        </xdr:from>
        <xdr:to>
          <xdr:col>29</xdr:col>
          <xdr:colOff>0</xdr:colOff>
          <xdr:row>48</xdr:row>
          <xdr:rowOff>180975</xdr:rowOff>
        </xdr:to>
        <xdr:sp macro="" textlink="">
          <xdr:nvSpPr>
            <xdr:cNvPr id="1645" name="Option Button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9525</xdr:rowOff>
        </xdr:from>
        <xdr:to>
          <xdr:col>26</xdr:col>
          <xdr:colOff>142875</xdr:colOff>
          <xdr:row>65</xdr:row>
          <xdr:rowOff>190500</xdr:rowOff>
        </xdr:to>
        <xdr:sp macro="" textlink="">
          <xdr:nvSpPr>
            <xdr:cNvPr id="1646" name="Option Button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29</xdr:col>
          <xdr:colOff>0</xdr:colOff>
          <xdr:row>66</xdr:row>
          <xdr:rowOff>0</xdr:rowOff>
        </xdr:to>
        <xdr:sp macro="" textlink="">
          <xdr:nvSpPr>
            <xdr:cNvPr id="1647" name="Check Box 623" hidden="1">
              <a:extLst>
                <a:ext uri="{63B3BB69-23CF-44E3-9099-C40C66FF867C}">
                  <a14:compatExt spid="_x0000_s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553</xdr:row>
          <xdr:rowOff>152400</xdr:rowOff>
        </xdr:from>
        <xdr:to>
          <xdr:col>29</xdr:col>
          <xdr:colOff>0</xdr:colOff>
          <xdr:row>553</xdr:row>
          <xdr:rowOff>409575</xdr:rowOff>
        </xdr:to>
        <xdr:sp macro="" textlink="">
          <xdr:nvSpPr>
            <xdr:cNvPr id="1648" name="Check Box 624" hidden="1">
              <a:extLst>
                <a:ext uri="{63B3BB69-23CF-44E3-9099-C40C66FF867C}">
                  <a14:compatExt spid="_x0000_s16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22408</xdr:colOff>
      <xdr:row>0</xdr:row>
      <xdr:rowOff>152401</xdr:rowOff>
    </xdr:from>
    <xdr:to>
      <xdr:col>8</xdr:col>
      <xdr:colOff>872426</xdr:colOff>
      <xdr:row>10</xdr:row>
      <xdr:rowOff>161456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08" y="152401"/>
          <a:ext cx="9513627" cy="1665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7" Type="http://schemas.openxmlformats.org/officeDocument/2006/relationships/hyperlink" Target="http://www.deutscher-nachhaltigkeitskodex.de/de/startseite.html"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eur-lex.europa.eu/LexUriServ/LexUriServ.do?uri=COM:2012:0341:FIN:DE:PDF"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74" Type="http://schemas.openxmlformats.org/officeDocument/2006/relationships/ctrlProp" Target="../ctrlProps/ctrlProp64.xml"/><Relationship Id="rId79" Type="http://schemas.openxmlformats.org/officeDocument/2006/relationships/ctrlProp" Target="../ctrlProps/ctrlProp69.xml"/><Relationship Id="rId87" Type="http://schemas.openxmlformats.org/officeDocument/2006/relationships/ctrlProp" Target="../ctrlProps/ctrlProp77.xml"/><Relationship Id="rId102" Type="http://schemas.openxmlformats.org/officeDocument/2006/relationships/ctrlProp" Target="../ctrlProps/ctrlProp92.xml"/><Relationship Id="rId5" Type="http://schemas.openxmlformats.org/officeDocument/2006/relationships/hyperlink" Target="http://www.efre-bw.de/wp-content/uploads/2015/03/EFRE_-_Operationelles_Programm_BW_2014-2020.pdf" TargetMode="External"/><Relationship Id="rId61" Type="http://schemas.openxmlformats.org/officeDocument/2006/relationships/ctrlProp" Target="../ctrlProps/ctrlProp51.xml"/><Relationship Id="rId82" Type="http://schemas.openxmlformats.org/officeDocument/2006/relationships/ctrlProp" Target="../ctrlProps/ctrlProp72.xml"/><Relationship Id="rId90" Type="http://schemas.openxmlformats.org/officeDocument/2006/relationships/ctrlProp" Target="../ctrlProps/ctrlProp80.xml"/><Relationship Id="rId95" Type="http://schemas.openxmlformats.org/officeDocument/2006/relationships/ctrlProp" Target="../ctrlProps/ctrlProp85.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100" Type="http://schemas.openxmlformats.org/officeDocument/2006/relationships/ctrlProp" Target="../ctrlProps/ctrlProp90.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3" Type="http://schemas.openxmlformats.org/officeDocument/2006/relationships/hyperlink" Target="http://www.dgnb-system.de/de/system/kriterien/"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103" Type="http://schemas.openxmlformats.org/officeDocument/2006/relationships/ctrlProp" Target="../ctrlProps/ctrlProp93.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 Type="http://schemas.openxmlformats.org/officeDocument/2006/relationships/hyperlink" Target="http://www.emas.de/" TargetMode="External"/><Relationship Id="rId6" Type="http://schemas.openxmlformats.org/officeDocument/2006/relationships/hyperlink" Target="http://www.efre-bw.de/wp-content/uploads/2015/03/Regelungen-und-Hilfestellungen-zu-Informations-und-Kommunikationspflichten_Stand17.07.2015.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U726"/>
  <sheetViews>
    <sheetView showGridLines="0" tabSelected="1" zoomScaleNormal="100" zoomScaleSheetLayoutView="100" workbookViewId="0">
      <selection activeCell="A8" sqref="A8:AC8"/>
    </sheetView>
  </sheetViews>
  <sheetFormatPr baseColWidth="10" defaultColWidth="10.75" defaultRowHeight="14.25" x14ac:dyDescent="0.2"/>
  <cols>
    <col min="1" max="3" width="3.125" style="105" customWidth="1"/>
    <col min="4" max="5" width="3.375" style="105" customWidth="1"/>
    <col min="6" max="6" width="3.125" style="105" customWidth="1"/>
    <col min="7" max="7" width="4.125" style="105" customWidth="1"/>
    <col min="8" max="8" width="3.5" style="105" customWidth="1"/>
    <col min="9" max="9" width="3.75" style="105" customWidth="1"/>
    <col min="10" max="10" width="2.375" style="105" customWidth="1"/>
    <col min="11" max="11" width="3.125" style="105" hidden="1" customWidth="1"/>
    <col min="12" max="12" width="3.875" style="105" customWidth="1"/>
    <col min="13" max="15" width="3.125" style="105" customWidth="1"/>
    <col min="16" max="16" width="2.875" style="105" customWidth="1"/>
    <col min="17" max="20" width="3.125" style="105" customWidth="1"/>
    <col min="21" max="21" width="3" style="105" customWidth="1"/>
    <col min="22" max="27" width="3.125" style="105" customWidth="1"/>
    <col min="28" max="28" width="3.375" style="105" customWidth="1"/>
    <col min="29" max="29" width="3.125" style="106" customWidth="1"/>
    <col min="30" max="30" width="10.75" style="250" hidden="1" customWidth="1"/>
    <col min="31" max="31" width="14.5" style="105" hidden="1" customWidth="1"/>
    <col min="32" max="32" width="20.75" style="105" hidden="1" customWidth="1"/>
    <col min="33" max="33" width="15.75" style="105" hidden="1" customWidth="1"/>
    <col min="34" max="34" width="18.625" style="105" hidden="1" customWidth="1"/>
    <col min="35" max="35" width="11.5" style="105" hidden="1" customWidth="1"/>
    <col min="36" max="36" width="12.375" style="105" hidden="1" customWidth="1"/>
    <col min="37" max="37" width="13.25" style="105" hidden="1" customWidth="1"/>
    <col min="38" max="38" width="14" style="105" hidden="1" customWidth="1"/>
    <col min="39" max="39" width="12.75" style="105" hidden="1" customWidth="1"/>
    <col min="40" max="43" width="10.75" style="105" hidden="1" customWidth="1"/>
    <col min="44" max="44" width="0" style="105" hidden="1" customWidth="1"/>
    <col min="45" max="16384" width="10.75" style="105"/>
  </cols>
  <sheetData>
    <row r="1" spans="1:36" ht="15" x14ac:dyDescent="0.25">
      <c r="AE1" s="286"/>
      <c r="AF1" s="260"/>
      <c r="AG1" s="262"/>
      <c r="AH1" s="262"/>
      <c r="AI1" s="262"/>
      <c r="AJ1" s="262"/>
    </row>
    <row r="2" spans="1:36" x14ac:dyDescent="0.2">
      <c r="AD2" s="105"/>
      <c r="AE2" s="260"/>
      <c r="AF2" s="260"/>
    </row>
    <row r="4" spans="1:36" x14ac:dyDescent="0.2">
      <c r="AE4" s="106"/>
    </row>
    <row r="8" spans="1:36" ht="33" customHeight="1" x14ac:dyDescent="0.25">
      <c r="A8" s="643" t="s">
        <v>0</v>
      </c>
      <c r="B8" s="643"/>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E8" s="251"/>
    </row>
    <row r="9" spans="1:36" ht="15.75" x14ac:dyDescent="0.2">
      <c r="A9" s="657" t="s">
        <v>401</v>
      </c>
      <c r="B9" s="657"/>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c r="AC9" s="657"/>
    </row>
    <row r="10" spans="1:36" ht="15" x14ac:dyDescent="0.2">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387" t="s">
        <v>400</v>
      </c>
      <c r="AF10" s="252"/>
    </row>
    <row r="11" spans="1:36" ht="6.75" customHeight="1" x14ac:dyDescent="0.2">
      <c r="AF11" s="252"/>
    </row>
    <row r="12" spans="1:36" ht="72" customHeight="1" x14ac:dyDescent="0.25">
      <c r="A12" s="648" t="s">
        <v>405</v>
      </c>
      <c r="B12" s="648"/>
      <c r="C12" s="648"/>
      <c r="D12" s="648"/>
      <c r="E12" s="648"/>
      <c r="F12" s="648"/>
      <c r="G12" s="648"/>
      <c r="H12" s="648"/>
      <c r="I12" s="648"/>
      <c r="J12" s="648"/>
      <c r="K12" s="648"/>
      <c r="L12" s="648"/>
      <c r="M12" s="648"/>
      <c r="N12" s="648"/>
      <c r="O12" s="648"/>
      <c r="P12" s="648"/>
      <c r="Q12" s="649"/>
      <c r="R12" s="649"/>
      <c r="S12" s="649"/>
      <c r="T12" s="649"/>
      <c r="U12" s="649"/>
      <c r="V12" s="649"/>
      <c r="W12" s="649"/>
      <c r="X12" s="649"/>
      <c r="Y12" s="649"/>
      <c r="Z12" s="649"/>
      <c r="AA12" s="649"/>
      <c r="AB12" s="649"/>
      <c r="AC12" s="649"/>
      <c r="AF12" s="284"/>
    </row>
    <row r="13" spans="1:36" ht="24" customHeight="1" x14ac:dyDescent="0.2">
      <c r="A13" s="658" t="s">
        <v>402</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E13" s="264"/>
    </row>
    <row r="14" spans="1:36" s="255" customFormat="1" ht="92.25" customHeight="1" x14ac:dyDescent="0.2">
      <c r="A14" s="482" t="s">
        <v>1</v>
      </c>
      <c r="B14" s="483"/>
      <c r="C14" s="483"/>
      <c r="D14" s="508" t="s">
        <v>425</v>
      </c>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9"/>
      <c r="AD14" s="254"/>
      <c r="AE14" s="105"/>
      <c r="AF14" s="253"/>
    </row>
    <row r="15" spans="1:36" s="255" customFormat="1" ht="19.5" customHeight="1" x14ac:dyDescent="0.2">
      <c r="A15" s="484"/>
      <c r="B15" s="485"/>
      <c r="C15" s="485"/>
      <c r="D15" s="285" t="s">
        <v>349</v>
      </c>
      <c r="E15" s="379"/>
      <c r="F15" s="379"/>
      <c r="G15" s="379"/>
      <c r="H15" s="379"/>
      <c r="I15" s="379"/>
      <c r="J15" s="379"/>
      <c r="K15" s="108"/>
      <c r="L15" s="109"/>
      <c r="M15" s="379"/>
      <c r="N15" s="379"/>
      <c r="O15" s="379"/>
      <c r="P15" s="379"/>
      <c r="Q15" s="379"/>
      <c r="R15" s="379"/>
      <c r="S15" s="379"/>
      <c r="T15" s="379"/>
      <c r="U15" s="379"/>
      <c r="V15" s="379"/>
      <c r="W15" s="379"/>
      <c r="X15" s="379"/>
      <c r="Y15" s="379"/>
      <c r="Z15" s="379"/>
      <c r="AA15" s="379"/>
      <c r="AB15" s="379"/>
      <c r="AC15" s="380"/>
      <c r="AD15" s="254"/>
    </row>
    <row r="16" spans="1:36" s="255" customFormat="1" ht="111" customHeight="1" x14ac:dyDescent="0.2">
      <c r="A16" s="484"/>
      <c r="B16" s="485"/>
      <c r="C16" s="485"/>
      <c r="D16" s="379"/>
      <c r="E16" s="527" t="s">
        <v>350</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8"/>
      <c r="AD16" s="254"/>
    </row>
    <row r="17" spans="1:31" s="255" customFormat="1" ht="135.75" customHeight="1" x14ac:dyDescent="0.2">
      <c r="A17" s="484"/>
      <c r="B17" s="485"/>
      <c r="C17" s="485"/>
      <c r="D17" s="510" t="s">
        <v>423</v>
      </c>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1"/>
      <c r="AD17" s="254"/>
    </row>
    <row r="18" spans="1:31" ht="6.75" customHeight="1" x14ac:dyDescent="0.2">
      <c r="A18" s="486"/>
      <c r="B18" s="487"/>
      <c r="C18" s="487"/>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3"/>
    </row>
    <row r="19" spans="1:31" s="260" customFormat="1" ht="6.75" customHeight="1" x14ac:dyDescent="0.2">
      <c r="A19" s="408"/>
      <c r="B19" s="408"/>
      <c r="C19" s="408"/>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row>
    <row r="20" spans="1:31" ht="30" customHeight="1" x14ac:dyDescent="0.2">
      <c r="A20" s="654" t="s">
        <v>154</v>
      </c>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E20" s="356" t="s">
        <v>385</v>
      </c>
    </row>
    <row r="21" spans="1:31" ht="15" customHeight="1" x14ac:dyDescent="0.2">
      <c r="A21" s="615"/>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7"/>
    </row>
    <row r="22" spans="1:31" hidden="1" x14ac:dyDescent="0.2"/>
    <row r="23" spans="1:31" s="197" customFormat="1" ht="9" hidden="1" customHeight="1" x14ac:dyDescent="0.2">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6"/>
      <c r="AD23" s="254"/>
    </row>
    <row r="24" spans="1:31" s="281" customFormat="1" ht="8.25" hidden="1"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6"/>
      <c r="AD24" s="254"/>
    </row>
    <row r="25" spans="1:31" s="281" customFormat="1" ht="6.75" hidden="1" customHeight="1"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254"/>
    </row>
    <row r="26" spans="1:31" s="281" customFormat="1" ht="30" customHeight="1" x14ac:dyDescent="0.2">
      <c r="A26" s="655" t="s">
        <v>133</v>
      </c>
      <c r="B26" s="655"/>
      <c r="C26" s="655"/>
      <c r="D26" s="655"/>
      <c r="E26" s="655"/>
      <c r="F26" s="655"/>
      <c r="G26" s="655"/>
      <c r="H26" s="655"/>
      <c r="I26" s="655"/>
      <c r="J26" s="655"/>
      <c r="K26" s="655"/>
      <c r="L26" s="655"/>
      <c r="M26" s="655"/>
      <c r="N26" s="655"/>
      <c r="O26" s="655"/>
      <c r="P26" s="655"/>
      <c r="Q26" s="656"/>
      <c r="R26" s="656"/>
      <c r="S26" s="656"/>
      <c r="T26" s="656"/>
      <c r="U26" s="656"/>
      <c r="V26" s="656"/>
      <c r="W26" s="656"/>
      <c r="X26" s="656"/>
      <c r="Y26" s="656"/>
      <c r="Z26" s="656"/>
      <c r="AA26" s="656"/>
      <c r="AB26" s="656"/>
      <c r="AC26" s="656"/>
      <c r="AD26" s="254"/>
    </row>
    <row r="27" spans="1:31" s="281" customFormat="1" ht="30" customHeight="1" x14ac:dyDescent="0.2">
      <c r="A27" s="428"/>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30"/>
      <c r="AD27" s="254"/>
    </row>
    <row r="28" spans="1:31" s="281" customFormat="1" ht="62.25" customHeight="1" x14ac:dyDescent="0.2">
      <c r="A28" s="400"/>
      <c r="B28" s="400"/>
      <c r="C28" s="400"/>
      <c r="D28" s="400"/>
      <c r="E28" s="400"/>
      <c r="F28" s="400"/>
      <c r="AD28" s="254"/>
    </row>
    <row r="29" spans="1:31" ht="29.25" customHeight="1" x14ac:dyDescent="0.2">
      <c r="A29" s="478" t="s">
        <v>426</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row>
    <row r="30" spans="1:31" ht="31.5" hidden="1" customHeight="1" x14ac:dyDescent="0.2"/>
    <row r="31" spans="1:31" ht="30" hidden="1" customHeight="1" x14ac:dyDescent="0.2">
      <c r="AE31" s="138"/>
    </row>
    <row r="32" spans="1:31" hidden="1" x14ac:dyDescent="0.2"/>
    <row r="33" spans="1:34" hidden="1" x14ac:dyDescent="0.2"/>
    <row r="34" spans="1:34" hidden="1" x14ac:dyDescent="0.2"/>
    <row r="35" spans="1:34" hidden="1" x14ac:dyDescent="0.2"/>
    <row r="36" spans="1:34" hidden="1" x14ac:dyDescent="0.2"/>
    <row r="37" spans="1:34" hidden="1" x14ac:dyDescent="0.2"/>
    <row r="38" spans="1:34" ht="32.25" hidden="1" customHeight="1" x14ac:dyDescent="0.2">
      <c r="AF38" s="645"/>
      <c r="AG38" s="645"/>
    </row>
    <row r="39" spans="1:34" ht="30" hidden="1" customHeight="1" x14ac:dyDescent="0.2">
      <c r="AE39" s="138"/>
      <c r="AF39" s="645"/>
      <c r="AG39" s="645"/>
    </row>
    <row r="40" spans="1:34" x14ac:dyDescent="0.2">
      <c r="AF40" s="645"/>
      <c r="AG40" s="645"/>
    </row>
    <row r="41" spans="1:34" ht="45.75" customHeight="1" x14ac:dyDescent="0.2">
      <c r="A41" s="499" t="s">
        <v>134</v>
      </c>
      <c r="B41" s="499"/>
      <c r="C41" s="499"/>
      <c r="D41" s="499"/>
      <c r="E41" s="499"/>
      <c r="F41" s="499"/>
      <c r="G41" s="499"/>
      <c r="H41" s="499"/>
      <c r="I41" s="499"/>
      <c r="J41" s="499"/>
      <c r="K41" s="499"/>
      <c r="L41" s="499"/>
      <c r="M41" s="499"/>
      <c r="N41" s="499"/>
      <c r="O41" s="499"/>
      <c r="P41" s="499"/>
      <c r="Q41" s="489"/>
      <c r="R41" s="489"/>
      <c r="S41" s="489"/>
      <c r="T41" s="489"/>
      <c r="U41" s="489"/>
      <c r="V41" s="489"/>
      <c r="W41" s="489"/>
      <c r="X41" s="489"/>
      <c r="Y41" s="489"/>
      <c r="Z41" s="489"/>
      <c r="AA41" s="489"/>
      <c r="AB41" s="489"/>
      <c r="AC41" s="489"/>
      <c r="AF41" s="645"/>
      <c r="AG41" s="645"/>
    </row>
    <row r="42" spans="1:34" ht="30" customHeight="1" x14ac:dyDescent="0.2">
      <c r="A42" s="428"/>
      <c r="B42" s="429"/>
      <c r="C42" s="429"/>
      <c r="D42" s="429"/>
      <c r="E42" s="429"/>
      <c r="F42" s="429"/>
      <c r="G42" s="429"/>
      <c r="H42" s="430"/>
      <c r="I42" s="111"/>
      <c r="J42" s="428"/>
      <c r="K42" s="429"/>
      <c r="L42" s="429"/>
      <c r="M42" s="429"/>
      <c r="N42" s="429"/>
      <c r="O42" s="429"/>
      <c r="P42" s="429"/>
      <c r="Q42" s="429"/>
      <c r="R42" s="430"/>
      <c r="S42" s="112"/>
      <c r="T42" s="428"/>
      <c r="U42" s="429"/>
      <c r="V42" s="429"/>
      <c r="W42" s="429"/>
      <c r="X42" s="429"/>
      <c r="Y42" s="429"/>
      <c r="Z42" s="429"/>
      <c r="AA42" s="429"/>
      <c r="AB42" s="429"/>
      <c r="AC42" s="430"/>
    </row>
    <row r="43" spans="1:34" x14ac:dyDescent="0.2">
      <c r="A43" s="113" t="s">
        <v>2</v>
      </c>
      <c r="B43" s="113"/>
      <c r="C43" s="113"/>
      <c r="D43" s="113"/>
      <c r="E43" s="113"/>
      <c r="F43" s="113"/>
      <c r="G43" s="113"/>
      <c r="H43" s="113"/>
      <c r="I43" s="113"/>
      <c r="J43" s="113" t="s">
        <v>3</v>
      </c>
      <c r="K43" s="113"/>
      <c r="L43" s="113"/>
      <c r="M43" s="113"/>
      <c r="N43" s="113"/>
      <c r="O43" s="113"/>
      <c r="P43" s="113"/>
      <c r="Q43" s="114"/>
      <c r="T43" s="105" t="s">
        <v>4</v>
      </c>
    </row>
    <row r="44" spans="1:34" hidden="1" x14ac:dyDescent="0.2"/>
    <row r="45" spans="1:34" ht="16.5" customHeight="1" x14ac:dyDescent="0.2">
      <c r="AE45" s="287" t="s">
        <v>378</v>
      </c>
      <c r="AF45" s="288"/>
    </row>
    <row r="46" spans="1:34" ht="29.25" customHeight="1" x14ac:dyDescent="0.2">
      <c r="A46" s="488" t="s">
        <v>96</v>
      </c>
      <c r="B46" s="488"/>
      <c r="C46" s="488"/>
      <c r="D46" s="488"/>
      <c r="E46" s="488"/>
      <c r="F46" s="488"/>
      <c r="G46" s="488"/>
      <c r="H46" s="488"/>
      <c r="I46" s="488"/>
      <c r="J46" s="488"/>
      <c r="K46" s="488"/>
      <c r="L46" s="488"/>
      <c r="M46" s="488"/>
      <c r="N46" s="488"/>
      <c r="O46" s="488"/>
      <c r="P46" s="488"/>
      <c r="Q46" s="489"/>
      <c r="R46" s="489"/>
      <c r="S46" s="489"/>
      <c r="T46" s="489"/>
      <c r="U46" s="489"/>
      <c r="V46" s="489"/>
      <c r="W46" s="489"/>
      <c r="X46" s="489"/>
      <c r="Y46" s="489"/>
      <c r="Z46" s="489"/>
      <c r="AA46" s="489"/>
      <c r="AB46" s="489"/>
      <c r="AC46" s="489"/>
      <c r="AE46" s="407" t="s">
        <v>262</v>
      </c>
      <c r="AF46" s="650"/>
      <c r="AG46" s="651"/>
      <c r="AH46" s="651"/>
    </row>
    <row r="47" spans="1:34" ht="15" customHeight="1" x14ac:dyDescent="0.2">
      <c r="A47" s="646" t="s">
        <v>31</v>
      </c>
      <c r="B47" s="646"/>
      <c r="C47" s="646"/>
      <c r="D47" s="646"/>
      <c r="E47" s="646"/>
      <c r="F47" s="646"/>
      <c r="G47" s="646"/>
      <c r="H47" s="646"/>
      <c r="I47" s="646"/>
      <c r="J47" s="646"/>
      <c r="K47" s="646"/>
      <c r="L47" s="646"/>
      <c r="M47" s="646"/>
      <c r="N47" s="646"/>
      <c r="O47" s="646"/>
      <c r="P47" s="646"/>
      <c r="Q47" s="646"/>
      <c r="R47" s="646"/>
      <c r="S47" s="646"/>
      <c r="T47" s="646"/>
      <c r="U47" s="646"/>
      <c r="V47" s="646"/>
      <c r="W47" s="646"/>
      <c r="X47" s="115"/>
      <c r="Y47" s="351"/>
      <c r="Z47" s="351"/>
      <c r="AA47" s="477" t="s">
        <v>374</v>
      </c>
      <c r="AB47" s="477"/>
      <c r="AE47" s="288" t="s">
        <v>382</v>
      </c>
    </row>
    <row r="48" spans="1:34" ht="15" customHeight="1" x14ac:dyDescent="0.2">
      <c r="A48" s="401" t="s">
        <v>407</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116"/>
      <c r="Z48" s="116"/>
      <c r="AA48" s="492" t="s">
        <v>262</v>
      </c>
      <c r="AB48" s="493"/>
      <c r="AC48" s="413"/>
      <c r="AD48" s="358"/>
      <c r="AE48" s="260"/>
    </row>
    <row r="49" spans="1:36" ht="16.350000000000001" customHeight="1" x14ac:dyDescent="0.2">
      <c r="A49" s="403" t="s">
        <v>406</v>
      </c>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5"/>
      <c r="Z49" s="406"/>
      <c r="AA49" s="494"/>
      <c r="AB49" s="495"/>
      <c r="AC49" s="413"/>
    </row>
    <row r="50" spans="1:36" ht="14.25" customHeight="1" x14ac:dyDescent="0.2">
      <c r="A50" s="117"/>
      <c r="B50" s="117"/>
      <c r="C50" s="117"/>
      <c r="D50" s="117"/>
      <c r="E50" s="117"/>
      <c r="F50" s="117"/>
      <c r="G50" s="117"/>
      <c r="H50" s="117"/>
      <c r="I50" s="117"/>
      <c r="J50" s="117"/>
      <c r="K50" s="117"/>
      <c r="L50" s="117"/>
      <c r="M50" s="117"/>
      <c r="N50" s="117"/>
      <c r="O50" s="117"/>
      <c r="P50" s="117"/>
      <c r="Q50" s="118"/>
      <c r="R50" s="118"/>
      <c r="S50" s="118"/>
      <c r="T50" s="118"/>
      <c r="U50" s="118"/>
      <c r="V50" s="118"/>
      <c r="W50" s="118"/>
      <c r="X50" s="118"/>
      <c r="Y50" s="118"/>
      <c r="Z50" s="118"/>
      <c r="AA50" s="118"/>
      <c r="AB50" s="118"/>
      <c r="AC50" s="187"/>
    </row>
    <row r="51" spans="1:36" ht="78.75" customHeight="1" x14ac:dyDescent="0.2">
      <c r="A51" s="490" t="s">
        <v>130</v>
      </c>
      <c r="B51" s="490"/>
      <c r="C51" s="490"/>
      <c r="D51" s="490"/>
      <c r="E51" s="490"/>
      <c r="F51" s="490"/>
      <c r="G51" s="490"/>
      <c r="H51" s="490"/>
      <c r="I51" s="490"/>
      <c r="J51" s="490"/>
      <c r="K51" s="490"/>
      <c r="L51" s="490"/>
      <c r="M51" s="490"/>
      <c r="N51" s="490"/>
      <c r="O51" s="490"/>
      <c r="P51" s="490"/>
      <c r="Q51" s="491"/>
      <c r="R51" s="491"/>
      <c r="S51" s="491"/>
      <c r="T51" s="491"/>
      <c r="U51" s="491"/>
      <c r="V51" s="491"/>
      <c r="W51" s="491"/>
      <c r="X51" s="491"/>
      <c r="Y51" s="491"/>
      <c r="Z51" s="491"/>
      <c r="AA51" s="491"/>
      <c r="AB51" s="491"/>
      <c r="AC51" s="491"/>
      <c r="AE51" s="195" t="s">
        <v>340</v>
      </c>
      <c r="AF51" s="195"/>
      <c r="AG51" s="195" t="s">
        <v>333</v>
      </c>
      <c r="AH51" s="195"/>
      <c r="AI51" s="195"/>
      <c r="AJ51" s="195"/>
    </row>
    <row r="52" spans="1:36" ht="16.5" customHeight="1" x14ac:dyDescent="0.2">
      <c r="Z52" s="477" t="s">
        <v>94</v>
      </c>
      <c r="AA52" s="477"/>
      <c r="AB52" s="477" t="s">
        <v>98</v>
      </c>
      <c r="AC52" s="477"/>
      <c r="AE52" s="105" t="s">
        <v>341</v>
      </c>
      <c r="AF52" s="105" t="s">
        <v>381</v>
      </c>
      <c r="AG52" s="105" t="s">
        <v>379</v>
      </c>
      <c r="AH52" s="105" t="s">
        <v>380</v>
      </c>
    </row>
    <row r="53" spans="1:36" ht="15" customHeight="1" x14ac:dyDescent="0.2">
      <c r="A53" s="119" t="s">
        <v>17</v>
      </c>
      <c r="B53" s="120" t="s">
        <v>5</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2"/>
      <c r="AA53" s="123"/>
      <c r="AB53" s="124"/>
      <c r="AC53" s="125"/>
      <c r="AD53" s="249"/>
      <c r="AE53" s="189" t="b">
        <v>0</v>
      </c>
      <c r="AF53" s="257">
        <v>1</v>
      </c>
      <c r="AG53" s="257" t="str">
        <f>IF(AND($AD$53=AF53,AE53=TRUE),"Dopplung","")</f>
        <v/>
      </c>
      <c r="AH53" s="257" t="str">
        <f>IF(AND(AG53="",AG54="",AG55="",AG56="",AG57="",AG58="",AG59="",AG60="",AG61="",AG62="",AG63="",AG64="",AG65="",AG66=""),"","Fehler")</f>
        <v/>
      </c>
    </row>
    <row r="54" spans="1:36" ht="15" customHeight="1" x14ac:dyDescent="0.2">
      <c r="A54" s="126" t="s">
        <v>18</v>
      </c>
      <c r="B54" s="127" t="s">
        <v>6</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2"/>
      <c r="AA54" s="123"/>
      <c r="AB54" s="124"/>
      <c r="AC54" s="125"/>
      <c r="AE54" s="189" t="b">
        <v>0</v>
      </c>
      <c r="AF54" s="257">
        <v>2</v>
      </c>
      <c r="AG54" s="257" t="str">
        <f t="shared" ref="AG54:AG65" si="0">IF(AND($AD$53=AF54,AE54=TRUE),"Dopplung","")</f>
        <v/>
      </c>
      <c r="AH54" s="257"/>
    </row>
    <row r="55" spans="1:36" ht="15.75" customHeight="1" x14ac:dyDescent="0.2">
      <c r="A55" s="126" t="s">
        <v>19</v>
      </c>
      <c r="B55" s="129" t="s">
        <v>7</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2"/>
      <c r="AA55" s="123"/>
      <c r="AB55" s="124"/>
      <c r="AC55" s="125"/>
      <c r="AE55" s="189" t="b">
        <v>0</v>
      </c>
      <c r="AF55" s="257">
        <v>3</v>
      </c>
      <c r="AG55" s="257" t="str">
        <f t="shared" si="0"/>
        <v/>
      </c>
      <c r="AH55" s="257"/>
    </row>
    <row r="56" spans="1:36" ht="17.25" customHeight="1" x14ac:dyDescent="0.2">
      <c r="A56" s="126" t="s">
        <v>20</v>
      </c>
      <c r="B56" s="130" t="s">
        <v>8</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2"/>
      <c r="AA56" s="123"/>
      <c r="AB56" s="124"/>
      <c r="AC56" s="125"/>
      <c r="AE56" s="189" t="b">
        <v>0</v>
      </c>
      <c r="AF56" s="257">
        <v>4</v>
      </c>
      <c r="AG56" s="257" t="str">
        <f t="shared" si="0"/>
        <v/>
      </c>
      <c r="AH56" s="257"/>
    </row>
    <row r="57" spans="1:36" ht="15" customHeight="1" x14ac:dyDescent="0.2">
      <c r="A57" s="126" t="s">
        <v>21</v>
      </c>
      <c r="B57" s="130" t="s">
        <v>9</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2"/>
      <c r="AA57" s="123"/>
      <c r="AB57" s="124"/>
      <c r="AC57" s="125"/>
      <c r="AE57" s="189" t="b">
        <v>0</v>
      </c>
      <c r="AF57" s="257">
        <v>5</v>
      </c>
      <c r="AG57" s="257" t="str">
        <f t="shared" si="0"/>
        <v/>
      </c>
      <c r="AH57" s="257"/>
    </row>
    <row r="58" spans="1:36" ht="15" customHeight="1" x14ac:dyDescent="0.2">
      <c r="A58" s="126" t="s">
        <v>22</v>
      </c>
      <c r="B58" s="129" t="s">
        <v>10</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2"/>
      <c r="AA58" s="123"/>
      <c r="AB58" s="124"/>
      <c r="AC58" s="125"/>
      <c r="AE58" s="189" t="b">
        <v>0</v>
      </c>
      <c r="AF58" s="257">
        <v>6</v>
      </c>
      <c r="AG58" s="257" t="str">
        <f t="shared" si="0"/>
        <v/>
      </c>
      <c r="AH58" s="257"/>
    </row>
    <row r="59" spans="1:36" ht="15" customHeight="1" x14ac:dyDescent="0.2">
      <c r="A59" s="126" t="s">
        <v>23</v>
      </c>
      <c r="B59" s="129" t="s">
        <v>11</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2"/>
      <c r="AA59" s="123"/>
      <c r="AB59" s="124"/>
      <c r="AC59" s="125"/>
      <c r="AE59" s="189" t="b">
        <v>0</v>
      </c>
      <c r="AF59" s="257">
        <v>7</v>
      </c>
      <c r="AG59" s="257" t="str">
        <f t="shared" si="0"/>
        <v/>
      </c>
      <c r="AH59" s="257"/>
    </row>
    <row r="60" spans="1:36" ht="15" customHeight="1" x14ac:dyDescent="0.2">
      <c r="A60" s="126" t="s">
        <v>24</v>
      </c>
      <c r="B60" s="129" t="s">
        <v>12</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2"/>
      <c r="AA60" s="123"/>
      <c r="AB60" s="124"/>
      <c r="AC60" s="125"/>
      <c r="AE60" s="189" t="b">
        <v>0</v>
      </c>
      <c r="AF60" s="257">
        <v>8</v>
      </c>
      <c r="AG60" s="257" t="str">
        <f t="shared" si="0"/>
        <v/>
      </c>
      <c r="AH60" s="257"/>
    </row>
    <row r="61" spans="1:36" ht="15" customHeight="1" x14ac:dyDescent="0.2">
      <c r="A61" s="126" t="s">
        <v>25</v>
      </c>
      <c r="B61" s="129" t="s">
        <v>13</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2"/>
      <c r="AA61" s="123"/>
      <c r="AB61" s="124"/>
      <c r="AC61" s="125"/>
      <c r="AE61" s="189" t="b">
        <v>0</v>
      </c>
      <c r="AF61" s="257">
        <v>9</v>
      </c>
      <c r="AG61" s="257" t="str">
        <f t="shared" si="0"/>
        <v/>
      </c>
      <c r="AH61" s="257"/>
    </row>
    <row r="62" spans="1:36" ht="15" customHeight="1" x14ac:dyDescent="0.2">
      <c r="A62" s="126" t="s">
        <v>26</v>
      </c>
      <c r="B62" s="129" t="s">
        <v>14</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2"/>
      <c r="AA62" s="123"/>
      <c r="AB62" s="124"/>
      <c r="AC62" s="125"/>
      <c r="AE62" s="189" t="b">
        <v>0</v>
      </c>
      <c r="AF62" s="257">
        <v>10</v>
      </c>
      <c r="AG62" s="257" t="str">
        <f t="shared" si="0"/>
        <v/>
      </c>
      <c r="AH62" s="257"/>
    </row>
    <row r="63" spans="1:36" ht="15" customHeight="1" x14ac:dyDescent="0.2">
      <c r="A63" s="126" t="s">
        <v>27</v>
      </c>
      <c r="B63" s="129" t="s">
        <v>15</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2"/>
      <c r="AA63" s="123"/>
      <c r="AB63" s="124"/>
      <c r="AC63" s="125"/>
      <c r="AE63" s="189" t="b">
        <v>0</v>
      </c>
      <c r="AF63" s="257">
        <v>11</v>
      </c>
      <c r="AG63" s="257" t="str">
        <f t="shared" si="0"/>
        <v/>
      </c>
      <c r="AH63" s="257"/>
    </row>
    <row r="64" spans="1:36" ht="15" customHeight="1" x14ac:dyDescent="0.2">
      <c r="A64" s="126" t="s">
        <v>28</v>
      </c>
      <c r="B64" s="129" t="s">
        <v>16</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2"/>
      <c r="AA64" s="123"/>
      <c r="AB64" s="124"/>
      <c r="AC64" s="125"/>
      <c r="AE64" s="189" t="b">
        <v>0</v>
      </c>
      <c r="AF64" s="257">
        <v>12</v>
      </c>
      <c r="AG64" s="257" t="str">
        <f t="shared" si="0"/>
        <v/>
      </c>
      <c r="AH64" s="257"/>
    </row>
    <row r="65" spans="1:34" ht="18" customHeight="1" x14ac:dyDescent="0.2">
      <c r="A65" s="126" t="s">
        <v>29</v>
      </c>
      <c r="B65" s="131" t="s">
        <v>95</v>
      </c>
      <c r="C65" s="132"/>
      <c r="D65" s="121"/>
      <c r="E65" s="121"/>
      <c r="F65" s="121"/>
      <c r="G65" s="121"/>
      <c r="H65" s="121"/>
      <c r="I65" s="121"/>
      <c r="J65" s="121"/>
      <c r="K65" s="121"/>
      <c r="L65" s="121"/>
      <c r="M65" s="121"/>
      <c r="N65" s="121"/>
      <c r="O65" s="121"/>
      <c r="P65" s="121"/>
      <c r="Q65" s="121"/>
      <c r="R65" s="121"/>
      <c r="S65" s="121"/>
      <c r="T65" s="121"/>
      <c r="U65" s="121"/>
      <c r="V65" s="121"/>
      <c r="W65" s="121"/>
      <c r="X65" s="121"/>
      <c r="Y65" s="121"/>
      <c r="Z65" s="122"/>
      <c r="AA65" s="123"/>
      <c r="AB65" s="124"/>
      <c r="AC65" s="125"/>
      <c r="AE65" s="189" t="b">
        <v>0</v>
      </c>
      <c r="AF65" s="257">
        <v>13</v>
      </c>
      <c r="AG65" s="257" t="str">
        <f t="shared" si="0"/>
        <v/>
      </c>
      <c r="AH65" s="257"/>
    </row>
    <row r="66" spans="1:34" ht="18" customHeight="1" x14ac:dyDescent="0.2">
      <c r="A66" s="126" t="s">
        <v>419</v>
      </c>
      <c r="B66" s="131" t="s">
        <v>418</v>
      </c>
      <c r="C66" s="132"/>
      <c r="D66" s="121"/>
      <c r="E66" s="121"/>
      <c r="F66" s="121"/>
      <c r="G66" s="121"/>
      <c r="H66" s="121"/>
      <c r="I66" s="121"/>
      <c r="J66" s="121"/>
      <c r="K66" s="121"/>
      <c r="L66" s="121"/>
      <c r="M66" s="121"/>
      <c r="N66" s="121"/>
      <c r="O66" s="121"/>
      <c r="P66" s="121"/>
      <c r="Q66" s="121"/>
      <c r="R66" s="121"/>
      <c r="S66" s="121"/>
      <c r="T66" s="121"/>
      <c r="U66" s="121"/>
      <c r="V66" s="121"/>
      <c r="W66" s="121"/>
      <c r="X66" s="121"/>
      <c r="Y66" s="121"/>
      <c r="Z66" s="122"/>
      <c r="AA66" s="123"/>
      <c r="AB66" s="124"/>
      <c r="AC66" s="125"/>
      <c r="AE66" s="189" t="b">
        <v>0</v>
      </c>
      <c r="AF66" s="414">
        <v>14</v>
      </c>
      <c r="AG66" s="414" t="str">
        <f t="shared" ref="AG66" si="1">IF(AND($AD$53=AF66,AE66=TRUE),"Dopplung","")</f>
        <v/>
      </c>
      <c r="AH66" s="414"/>
    </row>
    <row r="67" spans="1:34" ht="15" customHeight="1" x14ac:dyDescent="0.2">
      <c r="A67" s="647" t="s">
        <v>331</v>
      </c>
      <c r="B67" s="647"/>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row>
    <row r="69" spans="1:34" ht="15" x14ac:dyDescent="0.25">
      <c r="A69" s="652" t="s">
        <v>30</v>
      </c>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row>
    <row r="70" spans="1:34" ht="30" customHeight="1" x14ac:dyDescent="0.2">
      <c r="A70" s="428"/>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30"/>
    </row>
    <row r="71" spans="1:34" x14ac:dyDescent="0.2">
      <c r="A71" s="133"/>
      <c r="B71" s="133"/>
      <c r="C71" s="133"/>
      <c r="D71" s="133"/>
      <c r="E71" s="133"/>
      <c r="F71" s="133"/>
      <c r="G71" s="133"/>
      <c r="H71" s="133"/>
      <c r="I71" s="133"/>
      <c r="J71" s="133"/>
      <c r="K71" s="133"/>
      <c r="L71" s="133"/>
      <c r="M71" s="133"/>
      <c r="N71" s="133"/>
      <c r="O71" s="133"/>
      <c r="P71" s="133"/>
      <c r="Q71" s="133"/>
    </row>
    <row r="72" spans="1:34" x14ac:dyDescent="0.2">
      <c r="A72" s="133"/>
      <c r="B72" s="133"/>
      <c r="C72" s="133"/>
      <c r="D72" s="133"/>
      <c r="E72" s="133"/>
      <c r="F72" s="133"/>
      <c r="G72" s="133"/>
      <c r="H72" s="133"/>
      <c r="I72" s="133"/>
      <c r="J72" s="133"/>
      <c r="K72" s="133"/>
      <c r="L72" s="133"/>
      <c r="M72" s="133"/>
      <c r="N72" s="133"/>
      <c r="O72" s="133"/>
      <c r="P72" s="133"/>
      <c r="Q72" s="133"/>
    </row>
    <row r="73" spans="1:34" x14ac:dyDescent="0.2">
      <c r="A73" s="133"/>
      <c r="B73" s="133"/>
      <c r="C73" s="133"/>
      <c r="D73" s="133"/>
      <c r="E73" s="133"/>
      <c r="F73" s="133"/>
      <c r="G73" s="133"/>
      <c r="H73" s="133"/>
      <c r="I73" s="133"/>
      <c r="J73" s="133"/>
      <c r="K73" s="133"/>
      <c r="L73" s="133"/>
      <c r="M73" s="133"/>
      <c r="N73" s="133"/>
      <c r="O73" s="133"/>
      <c r="P73" s="133"/>
      <c r="Q73" s="133"/>
    </row>
    <row r="74" spans="1:34" x14ac:dyDescent="0.2">
      <c r="A74" s="133"/>
      <c r="B74" s="133"/>
      <c r="C74" s="133"/>
      <c r="D74" s="133"/>
      <c r="E74" s="133"/>
      <c r="F74" s="133"/>
      <c r="G74" s="133"/>
      <c r="H74" s="133"/>
      <c r="I74" s="133"/>
      <c r="J74" s="133"/>
      <c r="K74" s="133"/>
      <c r="L74" s="133"/>
      <c r="M74" s="133"/>
      <c r="N74" s="133"/>
      <c r="O74" s="133"/>
      <c r="P74" s="133"/>
      <c r="Q74" s="133"/>
    </row>
    <row r="75" spans="1:34" x14ac:dyDescent="0.2">
      <c r="A75" s="133"/>
      <c r="B75" s="133"/>
      <c r="C75" s="133"/>
      <c r="D75" s="133"/>
      <c r="E75" s="133"/>
      <c r="F75" s="133"/>
      <c r="G75" s="133"/>
      <c r="H75" s="133"/>
      <c r="I75" s="133"/>
      <c r="J75" s="133"/>
      <c r="K75" s="133"/>
      <c r="L75" s="133"/>
      <c r="M75" s="133"/>
      <c r="N75" s="133"/>
      <c r="O75" s="133"/>
      <c r="P75" s="133"/>
      <c r="Q75" s="133"/>
    </row>
    <row r="76" spans="1:34" x14ac:dyDescent="0.2">
      <c r="A76" s="133"/>
      <c r="B76" s="133"/>
      <c r="C76" s="133"/>
      <c r="D76" s="133"/>
      <c r="E76" s="133"/>
      <c r="F76" s="133"/>
      <c r="G76" s="133"/>
      <c r="H76" s="133"/>
      <c r="I76" s="133"/>
      <c r="J76" s="133"/>
      <c r="K76" s="133"/>
      <c r="L76" s="133"/>
      <c r="M76" s="133"/>
      <c r="N76" s="133"/>
      <c r="O76" s="133"/>
      <c r="P76" s="133"/>
      <c r="Q76" s="133"/>
    </row>
    <row r="77" spans="1:34" x14ac:dyDescent="0.2">
      <c r="A77" s="133"/>
      <c r="B77" s="133"/>
      <c r="C77" s="133"/>
      <c r="D77" s="133"/>
      <c r="E77" s="133"/>
      <c r="F77" s="133"/>
      <c r="G77" s="133"/>
      <c r="H77" s="133"/>
      <c r="I77" s="133"/>
      <c r="J77" s="133"/>
      <c r="K77" s="133"/>
      <c r="L77" s="133"/>
      <c r="M77" s="133"/>
      <c r="N77" s="133"/>
      <c r="O77" s="133"/>
      <c r="P77" s="133"/>
      <c r="Q77" s="133"/>
    </row>
    <row r="78" spans="1:34" x14ac:dyDescent="0.2">
      <c r="A78" s="133"/>
      <c r="B78" s="133"/>
      <c r="C78" s="133"/>
      <c r="D78" s="133"/>
      <c r="E78" s="133"/>
      <c r="F78" s="133"/>
      <c r="G78" s="133"/>
      <c r="H78" s="133"/>
      <c r="I78" s="133"/>
      <c r="J78" s="133"/>
      <c r="K78" s="133"/>
      <c r="L78" s="133"/>
      <c r="M78" s="133"/>
      <c r="N78" s="133"/>
      <c r="O78" s="133"/>
      <c r="P78" s="133"/>
      <c r="Q78" s="133"/>
    </row>
    <row r="79" spans="1:34" x14ac:dyDescent="0.2">
      <c r="A79" s="133"/>
      <c r="B79" s="133"/>
      <c r="C79" s="133"/>
      <c r="D79" s="133"/>
      <c r="E79" s="133"/>
      <c r="F79" s="133"/>
      <c r="G79" s="133"/>
      <c r="H79" s="133"/>
      <c r="I79" s="133"/>
      <c r="J79" s="133"/>
      <c r="K79" s="133"/>
      <c r="L79" s="133"/>
      <c r="M79" s="133"/>
      <c r="N79" s="133"/>
      <c r="O79" s="133"/>
      <c r="P79" s="133"/>
      <c r="Q79" s="133"/>
    </row>
    <row r="80" spans="1:34" x14ac:dyDescent="0.2">
      <c r="A80" s="133"/>
      <c r="B80" s="133"/>
      <c r="C80" s="133"/>
      <c r="D80" s="133"/>
      <c r="E80" s="133"/>
      <c r="F80" s="133"/>
      <c r="G80" s="133"/>
      <c r="H80" s="133"/>
      <c r="I80" s="133"/>
      <c r="J80" s="133"/>
      <c r="K80" s="133"/>
      <c r="L80" s="133"/>
      <c r="M80" s="133"/>
      <c r="N80" s="133"/>
      <c r="O80" s="133"/>
      <c r="P80" s="133"/>
      <c r="Q80" s="133"/>
    </row>
    <row r="81" spans="1:43" x14ac:dyDescent="0.2">
      <c r="A81" s="133"/>
      <c r="B81" s="133"/>
      <c r="C81" s="133"/>
      <c r="D81" s="133"/>
      <c r="E81" s="133"/>
      <c r="F81" s="133"/>
      <c r="G81" s="133"/>
      <c r="H81" s="133"/>
      <c r="I81" s="133"/>
      <c r="J81" s="133"/>
      <c r="K81" s="133"/>
      <c r="L81" s="133"/>
      <c r="M81" s="133"/>
      <c r="N81" s="133"/>
      <c r="O81" s="133"/>
      <c r="P81" s="133"/>
      <c r="Q81" s="133"/>
    </row>
    <row r="82" spans="1:43" x14ac:dyDescent="0.2">
      <c r="A82" s="133"/>
      <c r="B82" s="133"/>
      <c r="C82" s="133"/>
      <c r="D82" s="133"/>
      <c r="E82" s="133"/>
      <c r="F82" s="133"/>
      <c r="G82" s="133"/>
      <c r="H82" s="133"/>
      <c r="I82" s="133"/>
      <c r="J82" s="133"/>
      <c r="K82" s="133"/>
      <c r="L82" s="133"/>
      <c r="M82" s="133"/>
      <c r="N82" s="133"/>
      <c r="O82" s="133"/>
      <c r="P82" s="133"/>
      <c r="Q82" s="133"/>
    </row>
    <row r="83" spans="1:43" ht="14.25" customHeight="1" x14ac:dyDescent="0.2">
      <c r="A83" s="110"/>
      <c r="B83" s="110"/>
      <c r="C83" s="110"/>
      <c r="D83" s="110"/>
      <c r="E83" s="110"/>
      <c r="F83" s="110"/>
      <c r="G83" s="133"/>
      <c r="H83" s="133"/>
      <c r="I83" s="133"/>
      <c r="J83" s="133"/>
      <c r="K83" s="133"/>
      <c r="L83" s="133"/>
      <c r="M83" s="133"/>
      <c r="N83" s="133"/>
      <c r="O83" s="133"/>
      <c r="P83" s="133"/>
      <c r="Q83" s="133"/>
    </row>
    <row r="84" spans="1:43" ht="27" customHeight="1" x14ac:dyDescent="0.2">
      <c r="A84" s="478" t="s">
        <v>427</v>
      </c>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row>
    <row r="85" spans="1:43" ht="27" customHeight="1" x14ac:dyDescent="0.2">
      <c r="A85" s="653" t="s">
        <v>353</v>
      </c>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row>
    <row r="86" spans="1:43" hidden="1" x14ac:dyDescent="0.2"/>
    <row r="87" spans="1:43" hidden="1" x14ac:dyDescent="0.2"/>
    <row r="88" spans="1:43" hidden="1" x14ac:dyDescent="0.2"/>
    <row r="90" spans="1:43" ht="126" customHeight="1" x14ac:dyDescent="0.2">
      <c r="A90" s="496" t="s">
        <v>1</v>
      </c>
      <c r="B90" s="497"/>
      <c r="C90" s="497"/>
      <c r="D90" s="440" t="s">
        <v>417</v>
      </c>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1"/>
      <c r="AQ90" s="382"/>
    </row>
    <row r="91" spans="1:43" ht="18.75" customHeight="1" x14ac:dyDescent="0.2">
      <c r="A91" s="383"/>
      <c r="B91" s="383"/>
      <c r="C91" s="383"/>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Q91" s="382"/>
    </row>
    <row r="92" spans="1:43" ht="15" x14ac:dyDescent="0.2">
      <c r="A92" s="352"/>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610" t="s">
        <v>97</v>
      </c>
      <c r="Z92" s="610"/>
      <c r="AA92" s="610"/>
      <c r="AB92" s="610"/>
      <c r="AC92" s="610"/>
    </row>
    <row r="93" spans="1:43" ht="45" customHeight="1" x14ac:dyDescent="0.2">
      <c r="A93" s="628" t="s">
        <v>420</v>
      </c>
      <c r="B93" s="626"/>
      <c r="C93" s="626"/>
      <c r="D93" s="626"/>
      <c r="E93" s="626"/>
      <c r="F93" s="626"/>
      <c r="G93" s="626"/>
      <c r="H93" s="626"/>
      <c r="I93" s="626"/>
      <c r="J93" s="626"/>
      <c r="K93" s="626"/>
      <c r="L93" s="626"/>
      <c r="M93" s="626"/>
      <c r="N93" s="626"/>
      <c r="O93" s="626"/>
      <c r="P93" s="626"/>
      <c r="Q93" s="626"/>
      <c r="R93" s="626"/>
      <c r="S93" s="626"/>
      <c r="T93" s="626"/>
      <c r="U93" s="626"/>
      <c r="V93" s="626"/>
      <c r="W93" s="626"/>
      <c r="X93" s="627"/>
      <c r="Y93" s="611"/>
      <c r="Z93" s="612"/>
      <c r="AA93" s="612"/>
      <c r="AB93" s="612"/>
      <c r="AC93" s="613"/>
    </row>
    <row r="94" spans="1:43" x14ac:dyDescent="0.2">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6"/>
    </row>
    <row r="95" spans="1:43" ht="18" customHeight="1" x14ac:dyDescent="0.2">
      <c r="A95" s="614" t="s">
        <v>394</v>
      </c>
      <c r="B95" s="614"/>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row>
    <row r="96" spans="1:43" ht="30" customHeight="1" x14ac:dyDescent="0.2">
      <c r="A96" s="615"/>
      <c r="B96" s="616"/>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7"/>
    </row>
    <row r="97" spans="1:47" x14ac:dyDescent="0.2">
      <c r="A97" s="385"/>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6"/>
    </row>
    <row r="98" spans="1:47" ht="21" customHeight="1" x14ac:dyDescent="0.25">
      <c r="A98" s="618" t="s">
        <v>395</v>
      </c>
      <c r="B98" s="618"/>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row>
    <row r="99" spans="1:47" ht="64.5" customHeight="1" x14ac:dyDescent="0.2">
      <c r="A99" s="625" t="s">
        <v>415</v>
      </c>
      <c r="B99" s="626"/>
      <c r="C99" s="626"/>
      <c r="D99" s="626"/>
      <c r="E99" s="626"/>
      <c r="F99" s="626"/>
      <c r="G99" s="627"/>
      <c r="H99" s="628" t="s">
        <v>421</v>
      </c>
      <c r="I99" s="626"/>
      <c r="J99" s="626"/>
      <c r="K99" s="626"/>
      <c r="L99" s="626"/>
      <c r="M99" s="626"/>
      <c r="N99" s="626"/>
      <c r="O99" s="626"/>
      <c r="P99" s="626"/>
      <c r="Q99" s="626"/>
      <c r="R99" s="626"/>
      <c r="S99" s="626"/>
      <c r="T99" s="626"/>
      <c r="U99" s="626"/>
      <c r="V99" s="626"/>
      <c r="W99" s="626"/>
      <c r="X99" s="626"/>
      <c r="Y99" s="626"/>
      <c r="Z99" s="626"/>
      <c r="AA99" s="626"/>
      <c r="AB99" s="626"/>
      <c r="AC99" s="627"/>
    </row>
    <row r="100" spans="1:47" ht="15" x14ac:dyDescent="0.2">
      <c r="A100" s="353"/>
      <c r="B100" s="353"/>
      <c r="C100" s="353"/>
      <c r="D100" s="353"/>
      <c r="E100" s="353"/>
      <c r="F100" s="353"/>
      <c r="G100" s="353"/>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row>
    <row r="101" spans="1:47" ht="15" x14ac:dyDescent="0.2">
      <c r="A101" s="353"/>
      <c r="B101" s="353"/>
      <c r="C101" s="353"/>
      <c r="D101" s="353"/>
      <c r="E101" s="353"/>
      <c r="F101" s="353"/>
      <c r="G101" s="353"/>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row>
    <row r="102" spans="1:47" ht="34.5" customHeight="1" x14ac:dyDescent="0.2">
      <c r="A102" s="633" t="s">
        <v>1</v>
      </c>
      <c r="B102" s="634"/>
      <c r="C102" s="634"/>
      <c r="D102" s="629" t="s">
        <v>416</v>
      </c>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9"/>
      <c r="AU102" s="255"/>
    </row>
    <row r="103" spans="1:47" ht="100.5" customHeight="1" x14ac:dyDescent="0.2">
      <c r="A103" s="635"/>
      <c r="B103" s="636"/>
      <c r="C103" s="636"/>
      <c r="D103" s="630" t="s">
        <v>428</v>
      </c>
      <c r="E103" s="631"/>
      <c r="F103" s="631"/>
      <c r="G103" s="631"/>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2"/>
    </row>
    <row r="104" spans="1:47" ht="157.5" customHeight="1" x14ac:dyDescent="0.2">
      <c r="A104" s="637"/>
      <c r="B104" s="638"/>
      <c r="C104" s="638"/>
      <c r="D104" s="639" t="s">
        <v>424</v>
      </c>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1"/>
    </row>
    <row r="105" spans="1:47" ht="15" x14ac:dyDescent="0.2">
      <c r="A105" s="353"/>
      <c r="B105" s="353"/>
      <c r="C105" s="353"/>
      <c r="D105" s="353"/>
      <c r="E105" s="353"/>
      <c r="F105" s="353"/>
      <c r="G105" s="353"/>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row>
    <row r="106" spans="1:47" ht="21" customHeight="1" x14ac:dyDescent="0.2">
      <c r="A106" s="135"/>
      <c r="B106" s="135"/>
      <c r="C106" s="135"/>
      <c r="D106" s="135"/>
      <c r="E106" s="135"/>
      <c r="F106" s="135"/>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row>
    <row r="107" spans="1:47" ht="15" hidden="1" customHeight="1" x14ac:dyDescent="0.2">
      <c r="A107" s="135"/>
      <c r="B107" s="135"/>
      <c r="C107" s="135"/>
      <c r="D107" s="135"/>
      <c r="E107" s="135"/>
      <c r="F107" s="135"/>
      <c r="G107" s="135"/>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row>
    <row r="108" spans="1:47" ht="15" hidden="1" customHeight="1" x14ac:dyDescent="0.2">
      <c r="A108" s="135"/>
      <c r="B108" s="135"/>
      <c r="C108" s="135"/>
      <c r="D108" s="135"/>
      <c r="E108" s="135"/>
      <c r="F108" s="135"/>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row>
    <row r="109" spans="1:47" ht="15" hidden="1" customHeight="1" x14ac:dyDescent="0.2">
      <c r="A109" s="135"/>
      <c r="B109" s="135"/>
      <c r="C109" s="135"/>
      <c r="D109" s="135"/>
      <c r="E109" s="135"/>
      <c r="F109" s="135"/>
      <c r="G109" s="135"/>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row>
    <row r="110" spans="1:47" ht="15" hidden="1" customHeight="1" x14ac:dyDescent="0.2">
      <c r="A110" s="135"/>
      <c r="B110" s="135"/>
      <c r="C110" s="135"/>
      <c r="D110" s="135"/>
      <c r="E110" s="135"/>
      <c r="F110" s="135"/>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row>
    <row r="111" spans="1:47" ht="15" hidden="1" customHeight="1" x14ac:dyDescent="0.2">
      <c r="A111" s="135"/>
      <c r="B111" s="135"/>
      <c r="C111" s="135"/>
      <c r="D111" s="135"/>
      <c r="E111" s="135"/>
      <c r="F111" s="135"/>
      <c r="G111" s="135"/>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row>
    <row r="112" spans="1:47" ht="15" hidden="1" customHeight="1" x14ac:dyDescent="0.2">
      <c r="A112" s="135"/>
      <c r="B112" s="135"/>
      <c r="C112" s="135"/>
      <c r="D112" s="135"/>
      <c r="E112" s="135"/>
      <c r="F112" s="135"/>
      <c r="G112" s="135"/>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row>
    <row r="113" spans="1:29" ht="15" hidden="1" customHeight="1" x14ac:dyDescent="0.2">
      <c r="A113" s="135"/>
      <c r="B113" s="135"/>
      <c r="C113" s="135"/>
      <c r="D113" s="135"/>
      <c r="E113" s="135"/>
      <c r="F113" s="135"/>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row>
    <row r="114" spans="1:29" ht="15" hidden="1" customHeight="1" x14ac:dyDescent="0.2">
      <c r="A114" s="135"/>
      <c r="B114" s="135"/>
      <c r="C114" s="135"/>
      <c r="D114" s="135"/>
      <c r="E114" s="135"/>
      <c r="F114" s="135"/>
      <c r="G114" s="135"/>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row>
    <row r="115" spans="1:29" ht="15" hidden="1" customHeight="1" x14ac:dyDescent="0.2">
      <c r="A115" s="135"/>
      <c r="B115" s="135"/>
      <c r="C115" s="135"/>
      <c r="D115" s="135"/>
      <c r="E115" s="135"/>
      <c r="F115" s="135"/>
      <c r="G115" s="135"/>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row>
    <row r="116" spans="1:29" ht="15" hidden="1" customHeight="1" x14ac:dyDescent="0.2">
      <c r="A116" s="135"/>
      <c r="B116" s="135"/>
      <c r="C116" s="135"/>
      <c r="D116" s="135"/>
      <c r="E116" s="135"/>
      <c r="F116" s="135"/>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row>
    <row r="117" spans="1:29" ht="15" hidden="1" customHeight="1" x14ac:dyDescent="0.2">
      <c r="A117" s="135"/>
      <c r="B117" s="135"/>
      <c r="C117" s="135"/>
      <c r="D117" s="135"/>
      <c r="E117" s="135"/>
      <c r="F117" s="135"/>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row>
    <row r="118" spans="1:29" ht="15" hidden="1" customHeight="1" x14ac:dyDescent="0.2">
      <c r="A118" s="135"/>
      <c r="B118" s="135"/>
      <c r="C118" s="135"/>
      <c r="D118" s="135"/>
      <c r="E118" s="135"/>
      <c r="F118" s="135"/>
      <c r="G118" s="135"/>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row>
    <row r="119" spans="1:29" ht="15" hidden="1" customHeight="1" x14ac:dyDescent="0.2">
      <c r="A119" s="135"/>
      <c r="B119" s="135"/>
      <c r="C119" s="135"/>
      <c r="D119" s="135"/>
      <c r="E119" s="135"/>
      <c r="F119" s="135"/>
      <c r="G119" s="135"/>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row>
    <row r="120" spans="1:29" ht="15" hidden="1" customHeight="1" x14ac:dyDescent="0.2">
      <c r="A120" s="135"/>
      <c r="B120" s="135"/>
      <c r="C120" s="135"/>
      <c r="D120" s="135"/>
      <c r="E120" s="135"/>
      <c r="F120" s="135"/>
      <c r="G120" s="135"/>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row>
    <row r="121" spans="1:29" ht="15" hidden="1" customHeight="1" x14ac:dyDescent="0.2">
      <c r="A121" s="135"/>
      <c r="B121" s="135"/>
      <c r="C121" s="135"/>
      <c r="D121" s="135"/>
      <c r="E121" s="135"/>
      <c r="F121" s="135"/>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row>
    <row r="122" spans="1:29" ht="15" hidden="1" customHeight="1" x14ac:dyDescent="0.2">
      <c r="A122" s="135"/>
      <c r="B122" s="135"/>
      <c r="C122" s="135"/>
      <c r="D122" s="135"/>
      <c r="E122" s="135"/>
      <c r="F122" s="135"/>
      <c r="G122" s="135"/>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row>
    <row r="123" spans="1:29" ht="15" hidden="1" customHeight="1" x14ac:dyDescent="0.2">
      <c r="A123" s="135"/>
      <c r="B123" s="135"/>
      <c r="C123" s="135"/>
      <c r="D123" s="135"/>
      <c r="E123" s="135"/>
      <c r="F123" s="135"/>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row>
    <row r="124" spans="1:29" ht="15" hidden="1" customHeight="1" x14ac:dyDescent="0.2">
      <c r="A124" s="135"/>
      <c r="B124" s="135"/>
      <c r="C124" s="135"/>
      <c r="D124" s="135"/>
      <c r="E124" s="135"/>
      <c r="F124" s="135"/>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row>
    <row r="125" spans="1:29" ht="15" hidden="1" customHeight="1" x14ac:dyDescent="0.2">
      <c r="A125" s="135"/>
      <c r="B125" s="135"/>
      <c r="C125" s="135"/>
      <c r="D125" s="135"/>
      <c r="E125" s="135"/>
      <c r="F125" s="135"/>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row>
    <row r="126" spans="1:29" ht="15" hidden="1" customHeight="1" x14ac:dyDescent="0.2">
      <c r="A126" s="135"/>
      <c r="B126" s="135"/>
      <c r="C126" s="135"/>
      <c r="D126" s="135"/>
      <c r="E126" s="135"/>
      <c r="F126" s="135"/>
      <c r="G126" s="135"/>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row>
    <row r="127" spans="1:29" ht="15" hidden="1" customHeight="1" x14ac:dyDescent="0.2">
      <c r="A127" s="135"/>
      <c r="B127" s="135"/>
      <c r="C127" s="135"/>
      <c r="D127" s="135"/>
      <c r="E127" s="135"/>
      <c r="F127" s="135"/>
      <c r="G127" s="135"/>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row>
    <row r="128" spans="1:29" ht="15" hidden="1" customHeight="1" x14ac:dyDescent="0.2">
      <c r="A128" s="135"/>
      <c r="B128" s="135"/>
      <c r="C128" s="135"/>
      <c r="D128" s="135"/>
      <c r="E128" s="135"/>
      <c r="F128" s="135"/>
      <c r="G128" s="135"/>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row>
    <row r="129" spans="1:29" ht="15" hidden="1" customHeight="1" x14ac:dyDescent="0.2">
      <c r="A129" s="135"/>
      <c r="B129" s="135"/>
      <c r="C129" s="135"/>
      <c r="D129" s="135"/>
      <c r="E129" s="135"/>
      <c r="F129" s="135"/>
      <c r="G129" s="135"/>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row>
    <row r="130" spans="1:29" ht="15" hidden="1" customHeight="1" x14ac:dyDescent="0.2">
      <c r="A130" s="135"/>
      <c r="B130" s="135"/>
      <c r="C130" s="135"/>
      <c r="D130" s="135"/>
      <c r="E130" s="135"/>
      <c r="F130" s="135"/>
      <c r="G130" s="135"/>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row>
    <row r="131" spans="1:29" ht="15" hidden="1" customHeight="1" x14ac:dyDescent="0.2">
      <c r="A131" s="135"/>
      <c r="B131" s="135"/>
      <c r="C131" s="135"/>
      <c r="D131" s="135"/>
      <c r="E131" s="135"/>
      <c r="F131" s="135"/>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row>
    <row r="132" spans="1:29" ht="15" hidden="1" customHeight="1" x14ac:dyDescent="0.2">
      <c r="A132" s="135"/>
      <c r="B132" s="135"/>
      <c r="C132" s="135"/>
      <c r="D132" s="135"/>
      <c r="E132" s="135"/>
      <c r="F132" s="135"/>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row>
    <row r="133" spans="1:29" ht="15" hidden="1" customHeight="1" x14ac:dyDescent="0.2">
      <c r="A133" s="135"/>
      <c r="B133" s="135"/>
      <c r="C133" s="135"/>
      <c r="D133" s="135"/>
      <c r="E133" s="135"/>
      <c r="F133" s="135"/>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row>
    <row r="134" spans="1:29" ht="15" hidden="1" customHeight="1" x14ac:dyDescent="0.2">
      <c r="A134" s="135"/>
      <c r="B134" s="135"/>
      <c r="C134" s="135"/>
      <c r="D134" s="135"/>
      <c r="E134" s="135"/>
      <c r="F134" s="135"/>
      <c r="G134" s="135"/>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row>
    <row r="135" spans="1:29" ht="15" hidden="1" customHeight="1" x14ac:dyDescent="0.2">
      <c r="A135" s="135"/>
      <c r="B135" s="135"/>
      <c r="C135" s="135"/>
      <c r="D135" s="135"/>
      <c r="E135" s="135"/>
      <c r="F135" s="135"/>
      <c r="G135" s="135"/>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row>
    <row r="136" spans="1:29" ht="15" hidden="1" customHeight="1" x14ac:dyDescent="0.2">
      <c r="A136" s="135"/>
      <c r="B136" s="135"/>
      <c r="C136" s="135"/>
      <c r="D136" s="135"/>
      <c r="E136" s="135"/>
      <c r="F136" s="135"/>
      <c r="G136" s="135"/>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row>
    <row r="137" spans="1:29" ht="15" hidden="1" customHeight="1" x14ac:dyDescent="0.2">
      <c r="A137" s="135"/>
      <c r="B137" s="135"/>
      <c r="C137" s="135"/>
      <c r="D137" s="135"/>
      <c r="E137" s="135"/>
      <c r="F137" s="135"/>
      <c r="G137" s="135"/>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row>
    <row r="138" spans="1:29" ht="15" hidden="1" customHeight="1" x14ac:dyDescent="0.2">
      <c r="A138" s="135"/>
      <c r="B138" s="135"/>
      <c r="C138" s="135"/>
      <c r="D138" s="135"/>
      <c r="E138" s="135"/>
      <c r="F138" s="135"/>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row>
    <row r="139" spans="1:29" ht="15" hidden="1" customHeight="1" x14ac:dyDescent="0.2">
      <c r="A139" s="135"/>
      <c r="B139" s="135"/>
      <c r="C139" s="135"/>
      <c r="D139" s="135"/>
      <c r="E139" s="135"/>
      <c r="F139" s="135"/>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row>
    <row r="140" spans="1:29" ht="15" hidden="1" customHeight="1" x14ac:dyDescent="0.2">
      <c r="A140" s="135"/>
      <c r="B140" s="135"/>
      <c r="C140" s="135"/>
      <c r="D140" s="135"/>
      <c r="E140" s="135"/>
      <c r="F140" s="135"/>
      <c r="G140" s="135"/>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row>
    <row r="141" spans="1:29" ht="15" hidden="1" customHeight="1" x14ac:dyDescent="0.2">
      <c r="A141" s="135"/>
      <c r="B141" s="135"/>
      <c r="C141" s="135"/>
      <c r="D141" s="135"/>
      <c r="E141" s="135"/>
      <c r="F141" s="135"/>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row>
    <row r="142" spans="1:29" ht="15" hidden="1" customHeight="1" x14ac:dyDescent="0.2">
      <c r="A142" s="135"/>
      <c r="B142" s="135"/>
      <c r="C142" s="135"/>
      <c r="D142" s="135"/>
      <c r="E142" s="135"/>
      <c r="F142" s="135"/>
      <c r="G142" s="135"/>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row>
    <row r="143" spans="1:29" ht="15" hidden="1" customHeight="1" x14ac:dyDescent="0.2">
      <c r="A143" s="135"/>
      <c r="B143" s="135"/>
      <c r="C143" s="135"/>
      <c r="D143" s="135"/>
      <c r="E143" s="135"/>
      <c r="F143" s="135"/>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row>
    <row r="144" spans="1:29" ht="15" hidden="1" customHeight="1" x14ac:dyDescent="0.2">
      <c r="A144" s="135"/>
      <c r="B144" s="135"/>
      <c r="C144" s="135"/>
      <c r="D144" s="135"/>
      <c r="E144" s="135"/>
      <c r="F144" s="135"/>
      <c r="G144" s="135"/>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row>
    <row r="145" spans="1:29" ht="15" hidden="1" customHeight="1" x14ac:dyDescent="0.2">
      <c r="A145" s="135"/>
      <c r="B145" s="135"/>
      <c r="C145" s="135"/>
      <c r="D145" s="135"/>
      <c r="E145" s="135"/>
      <c r="F145" s="135"/>
      <c r="G145" s="135"/>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row>
    <row r="146" spans="1:29" ht="15" hidden="1" customHeight="1" x14ac:dyDescent="0.2">
      <c r="A146" s="135"/>
      <c r="B146" s="135"/>
      <c r="C146" s="135"/>
      <c r="D146" s="135"/>
      <c r="E146" s="135"/>
      <c r="F146" s="135"/>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row>
    <row r="147" spans="1:29" ht="15" hidden="1" customHeight="1" x14ac:dyDescent="0.2">
      <c r="A147" s="135"/>
      <c r="B147" s="135"/>
      <c r="C147" s="135"/>
      <c r="D147" s="135"/>
      <c r="E147" s="135"/>
      <c r="F147" s="135"/>
      <c r="G147" s="135"/>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row>
    <row r="148" spans="1:29" ht="15" hidden="1" customHeight="1" x14ac:dyDescent="0.2">
      <c r="A148" s="135"/>
      <c r="B148" s="135"/>
      <c r="C148" s="135"/>
      <c r="D148" s="135"/>
      <c r="E148" s="135"/>
      <c r="F148" s="135"/>
      <c r="G148" s="135"/>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row>
    <row r="149" spans="1:29" ht="15" hidden="1" customHeight="1" x14ac:dyDescent="0.2">
      <c r="A149" s="135"/>
      <c r="B149" s="135"/>
      <c r="C149" s="135"/>
      <c r="D149" s="135"/>
      <c r="E149" s="135"/>
      <c r="F149" s="135"/>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row>
    <row r="150" spans="1:29" ht="15" hidden="1" customHeight="1" x14ac:dyDescent="0.2">
      <c r="A150" s="135"/>
      <c r="B150" s="135"/>
      <c r="C150" s="135"/>
      <c r="D150" s="135"/>
      <c r="E150" s="135"/>
      <c r="F150" s="135"/>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row>
    <row r="151" spans="1:29" ht="15" hidden="1" customHeight="1" x14ac:dyDescent="0.2">
      <c r="A151" s="135"/>
      <c r="B151" s="135"/>
      <c r="C151" s="135"/>
      <c r="D151" s="135"/>
      <c r="E151" s="135"/>
      <c r="F151" s="135"/>
      <c r="G151" s="135"/>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row>
    <row r="152" spans="1:29" ht="15" hidden="1" customHeight="1" x14ac:dyDescent="0.2">
      <c r="A152" s="135"/>
      <c r="B152" s="135"/>
      <c r="C152" s="135"/>
      <c r="D152" s="135"/>
      <c r="E152" s="135"/>
      <c r="F152" s="135"/>
      <c r="G152" s="135"/>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row>
    <row r="153" spans="1:29" ht="15" hidden="1" customHeight="1" x14ac:dyDescent="0.2">
      <c r="A153" s="135"/>
      <c r="B153" s="135"/>
      <c r="C153" s="135"/>
      <c r="D153" s="135"/>
      <c r="E153" s="135"/>
      <c r="F153" s="135"/>
      <c r="G153" s="135"/>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row>
    <row r="154" spans="1:29" ht="15" hidden="1" customHeight="1" x14ac:dyDescent="0.2">
      <c r="A154" s="135"/>
      <c r="B154" s="135"/>
      <c r="C154" s="135"/>
      <c r="D154" s="135"/>
      <c r="E154" s="135"/>
      <c r="F154" s="135"/>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row>
    <row r="155" spans="1:29" ht="15" hidden="1" customHeight="1" x14ac:dyDescent="0.2">
      <c r="A155" s="135"/>
      <c r="B155" s="135"/>
      <c r="C155" s="135"/>
      <c r="D155" s="135"/>
      <c r="E155" s="135"/>
      <c r="F155" s="135"/>
      <c r="G155" s="135"/>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row>
    <row r="156" spans="1:29" ht="15" hidden="1" customHeight="1" x14ac:dyDescent="0.2">
      <c r="A156" s="135"/>
      <c r="B156" s="135"/>
      <c r="C156" s="135"/>
      <c r="D156" s="135"/>
      <c r="E156" s="135"/>
      <c r="F156" s="135"/>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row>
    <row r="157" spans="1:29" ht="15" hidden="1" customHeight="1" x14ac:dyDescent="0.2">
      <c r="A157" s="135"/>
      <c r="B157" s="135"/>
      <c r="C157" s="135"/>
      <c r="D157" s="135"/>
      <c r="E157" s="135"/>
      <c r="F157" s="135"/>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row>
    <row r="158" spans="1:29" ht="15" hidden="1" customHeight="1" x14ac:dyDescent="0.2">
      <c r="A158" s="135"/>
      <c r="B158" s="135"/>
      <c r="C158" s="135"/>
      <c r="D158" s="135"/>
      <c r="E158" s="135"/>
      <c r="F158" s="135"/>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row>
    <row r="159" spans="1:29" ht="15" hidden="1" customHeight="1" x14ac:dyDescent="0.2">
      <c r="A159" s="135"/>
      <c r="B159" s="135"/>
      <c r="C159" s="135"/>
      <c r="D159" s="135"/>
      <c r="E159" s="135"/>
      <c r="F159" s="135"/>
      <c r="G159" s="135"/>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row>
    <row r="160" spans="1:29" ht="15" hidden="1" customHeight="1" x14ac:dyDescent="0.2">
      <c r="A160" s="135"/>
      <c r="B160" s="135"/>
      <c r="C160" s="135"/>
      <c r="D160" s="135"/>
      <c r="E160" s="135"/>
      <c r="F160" s="135"/>
      <c r="G160" s="135"/>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row>
    <row r="161" spans="1:29" ht="15" hidden="1" customHeight="1" x14ac:dyDescent="0.2">
      <c r="A161" s="135"/>
      <c r="B161" s="135"/>
      <c r="C161" s="135"/>
      <c r="D161" s="135"/>
      <c r="E161" s="135"/>
      <c r="F161" s="135"/>
      <c r="G161" s="135"/>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row>
    <row r="162" spans="1:29" ht="15" hidden="1" customHeight="1" x14ac:dyDescent="0.2">
      <c r="A162" s="135"/>
      <c r="B162" s="135"/>
      <c r="C162" s="135"/>
      <c r="D162" s="135"/>
      <c r="E162" s="135"/>
      <c r="F162" s="135"/>
      <c r="G162" s="135"/>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row>
    <row r="163" spans="1:29" ht="15" hidden="1" customHeight="1" x14ac:dyDescent="0.2">
      <c r="A163" s="135"/>
      <c r="B163" s="135"/>
      <c r="C163" s="135"/>
      <c r="D163" s="135"/>
      <c r="E163" s="135"/>
      <c r="F163" s="135"/>
      <c r="G163" s="135"/>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row>
    <row r="164" spans="1:29" ht="15" hidden="1" customHeight="1" x14ac:dyDescent="0.2">
      <c r="A164" s="135"/>
      <c r="B164" s="135"/>
      <c r="C164" s="135"/>
      <c r="D164" s="135"/>
      <c r="E164" s="135"/>
      <c r="F164" s="135"/>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row>
    <row r="165" spans="1:29" ht="15" hidden="1" customHeight="1" x14ac:dyDescent="0.2">
      <c r="A165" s="135"/>
      <c r="B165" s="135"/>
      <c r="C165" s="135"/>
      <c r="D165" s="135"/>
      <c r="E165" s="135"/>
      <c r="F165" s="135"/>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row>
    <row r="166" spans="1:29" ht="15" hidden="1" customHeight="1" x14ac:dyDescent="0.2">
      <c r="A166" s="135"/>
      <c r="B166" s="135"/>
      <c r="C166" s="135"/>
      <c r="D166" s="135"/>
      <c r="E166" s="135"/>
      <c r="F166" s="135"/>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row>
    <row r="167" spans="1:29" ht="15" hidden="1" customHeight="1" x14ac:dyDescent="0.2">
      <c r="A167" s="135"/>
      <c r="B167" s="135"/>
      <c r="C167" s="135"/>
      <c r="D167" s="135"/>
      <c r="E167" s="135"/>
      <c r="F167" s="135"/>
      <c r="G167" s="135"/>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row>
    <row r="168" spans="1:29" ht="15" hidden="1" customHeight="1" x14ac:dyDescent="0.2">
      <c r="A168" s="135"/>
      <c r="B168" s="135"/>
      <c r="C168" s="135"/>
      <c r="D168" s="135"/>
      <c r="E168" s="135"/>
      <c r="F168" s="135"/>
      <c r="G168" s="135"/>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row>
    <row r="169" spans="1:29" ht="15" hidden="1" customHeight="1" x14ac:dyDescent="0.2">
      <c r="A169" s="135"/>
      <c r="B169" s="135"/>
      <c r="C169" s="135"/>
      <c r="D169" s="135"/>
      <c r="E169" s="135"/>
      <c r="F169" s="135"/>
      <c r="G169" s="135"/>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row>
    <row r="170" spans="1:29" ht="15" hidden="1" customHeight="1" x14ac:dyDescent="0.2">
      <c r="A170" s="135"/>
      <c r="B170" s="135"/>
      <c r="C170" s="135"/>
      <c r="D170" s="135"/>
      <c r="E170" s="135"/>
      <c r="F170" s="135"/>
      <c r="G170" s="135"/>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row>
    <row r="171" spans="1:29" ht="15" hidden="1" customHeight="1" x14ac:dyDescent="0.2">
      <c r="A171" s="135"/>
      <c r="B171" s="135"/>
      <c r="C171" s="135"/>
      <c r="D171" s="135"/>
      <c r="E171" s="135"/>
      <c r="F171" s="135"/>
      <c r="G171" s="135"/>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row>
    <row r="172" spans="1:29" ht="15" hidden="1" customHeight="1" x14ac:dyDescent="0.2">
      <c r="A172" s="135"/>
      <c r="B172" s="135"/>
      <c r="C172" s="135"/>
      <c r="D172" s="135"/>
      <c r="E172" s="135"/>
      <c r="F172" s="135"/>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row>
    <row r="173" spans="1:29" ht="15" hidden="1" customHeight="1" x14ac:dyDescent="0.2">
      <c r="A173" s="135"/>
      <c r="B173" s="135"/>
      <c r="C173" s="135"/>
      <c r="D173" s="135"/>
      <c r="E173" s="135"/>
      <c r="F173" s="135"/>
      <c r="G173" s="135"/>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row>
    <row r="174" spans="1:29" ht="15" hidden="1" customHeight="1" x14ac:dyDescent="0.2">
      <c r="A174" s="135"/>
      <c r="B174" s="135"/>
      <c r="C174" s="135"/>
      <c r="D174" s="135"/>
      <c r="E174" s="135"/>
      <c r="F174" s="135"/>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row>
    <row r="175" spans="1:29" ht="15" hidden="1" customHeight="1" x14ac:dyDescent="0.2">
      <c r="A175" s="135"/>
      <c r="B175" s="135"/>
      <c r="C175" s="135"/>
      <c r="D175" s="135"/>
      <c r="E175" s="135"/>
      <c r="F175" s="135"/>
      <c r="G175" s="135"/>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row>
    <row r="176" spans="1:29" ht="15" hidden="1" customHeight="1" x14ac:dyDescent="0.2">
      <c r="A176" s="135"/>
      <c r="B176" s="135"/>
      <c r="C176" s="135"/>
      <c r="D176" s="135"/>
      <c r="E176" s="135"/>
      <c r="F176" s="135"/>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row>
    <row r="177" spans="1:29" ht="15" hidden="1" customHeight="1" x14ac:dyDescent="0.2">
      <c r="A177" s="135"/>
      <c r="B177" s="135"/>
      <c r="C177" s="135"/>
      <c r="D177" s="135"/>
      <c r="E177" s="135"/>
      <c r="F177" s="135"/>
      <c r="G177" s="135"/>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row>
    <row r="178" spans="1:29" ht="15" hidden="1" customHeight="1" x14ac:dyDescent="0.2">
      <c r="A178" s="135"/>
      <c r="B178" s="135"/>
      <c r="C178" s="135"/>
      <c r="D178" s="135"/>
      <c r="E178" s="135"/>
      <c r="F178" s="135"/>
      <c r="G178" s="135"/>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row>
    <row r="179" spans="1:29" ht="15" hidden="1" customHeight="1" x14ac:dyDescent="0.2">
      <c r="A179" s="135"/>
      <c r="B179" s="135"/>
      <c r="C179" s="135"/>
      <c r="D179" s="135"/>
      <c r="E179" s="135"/>
      <c r="F179" s="135"/>
      <c r="G179" s="135"/>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row>
    <row r="180" spans="1:29" ht="15" hidden="1" customHeight="1" x14ac:dyDescent="0.2">
      <c r="A180" s="135"/>
      <c r="B180" s="135"/>
      <c r="C180" s="135"/>
      <c r="D180" s="135"/>
      <c r="E180" s="135"/>
      <c r="F180" s="135"/>
      <c r="G180" s="135"/>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row>
    <row r="181" spans="1:29" ht="15" hidden="1" customHeight="1" x14ac:dyDescent="0.2">
      <c r="A181" s="135"/>
      <c r="B181" s="135"/>
      <c r="C181" s="135"/>
      <c r="D181" s="135"/>
      <c r="E181" s="135"/>
      <c r="F181" s="135"/>
      <c r="G181" s="135"/>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row>
    <row r="182" spans="1:29" ht="15" hidden="1" customHeight="1" x14ac:dyDescent="0.2">
      <c r="A182" s="135"/>
      <c r="B182" s="135"/>
      <c r="C182" s="135"/>
      <c r="D182" s="135"/>
      <c r="E182" s="135"/>
      <c r="F182" s="135"/>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row>
    <row r="183" spans="1:29" ht="15" hidden="1" customHeight="1" x14ac:dyDescent="0.2">
      <c r="A183" s="135"/>
      <c r="B183" s="135"/>
      <c r="C183" s="135"/>
      <c r="D183" s="135"/>
      <c r="E183" s="135"/>
      <c r="F183" s="135"/>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row>
    <row r="184" spans="1:29" ht="15" hidden="1" customHeight="1" x14ac:dyDescent="0.2">
      <c r="A184" s="135"/>
      <c r="B184" s="135"/>
      <c r="C184" s="135"/>
      <c r="D184" s="135"/>
      <c r="E184" s="135"/>
      <c r="F184" s="135"/>
      <c r="G184" s="135"/>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row>
    <row r="185" spans="1:29" ht="15" hidden="1" customHeight="1" x14ac:dyDescent="0.2">
      <c r="A185" s="135"/>
      <c r="B185" s="135"/>
      <c r="C185" s="135"/>
      <c r="D185" s="135"/>
      <c r="E185" s="135"/>
      <c r="F185" s="135"/>
      <c r="G185" s="135"/>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row>
    <row r="186" spans="1:29" ht="15" hidden="1" customHeight="1" x14ac:dyDescent="0.2">
      <c r="A186" s="135"/>
      <c r="B186" s="135"/>
      <c r="C186" s="135"/>
      <c r="D186" s="135"/>
      <c r="E186" s="135"/>
      <c r="F186" s="135"/>
      <c r="G186" s="135"/>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row>
    <row r="187" spans="1:29" ht="15" hidden="1" customHeight="1" x14ac:dyDescent="0.2">
      <c r="A187" s="135"/>
      <c r="B187" s="135"/>
      <c r="C187" s="135"/>
      <c r="D187" s="135"/>
      <c r="E187" s="135"/>
      <c r="F187" s="135"/>
      <c r="G187" s="135"/>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row>
    <row r="188" spans="1:29" ht="15" hidden="1" customHeight="1" x14ac:dyDescent="0.2">
      <c r="A188" s="135"/>
      <c r="B188" s="135"/>
      <c r="C188" s="135"/>
      <c r="D188" s="135"/>
      <c r="E188" s="135"/>
      <c r="F188" s="135"/>
      <c r="G188" s="135"/>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row>
    <row r="189" spans="1:29" ht="15" hidden="1" customHeight="1" x14ac:dyDescent="0.2">
      <c r="A189" s="135"/>
      <c r="B189" s="135"/>
      <c r="C189" s="135"/>
      <c r="D189" s="135"/>
      <c r="E189" s="135"/>
      <c r="F189" s="135"/>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row>
    <row r="190" spans="1:29" ht="15" hidden="1" customHeight="1" x14ac:dyDescent="0.2">
      <c r="A190" s="135"/>
      <c r="B190" s="135"/>
      <c r="C190" s="135"/>
      <c r="D190" s="135"/>
      <c r="E190" s="135"/>
      <c r="F190" s="135"/>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row>
    <row r="191" spans="1:29" ht="15" hidden="1" customHeight="1" x14ac:dyDescent="0.2">
      <c r="A191" s="135"/>
      <c r="B191" s="135"/>
      <c r="C191" s="135"/>
      <c r="D191" s="135"/>
      <c r="E191" s="135"/>
      <c r="F191" s="135"/>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row>
    <row r="192" spans="1:29" ht="15" hidden="1" customHeight="1" x14ac:dyDescent="0.2">
      <c r="A192" s="135"/>
      <c r="B192" s="135"/>
      <c r="C192" s="135"/>
      <c r="D192" s="135"/>
      <c r="E192" s="135"/>
      <c r="F192" s="135"/>
      <c r="G192" s="135"/>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row>
    <row r="193" spans="1:29" ht="15" hidden="1" customHeight="1" x14ac:dyDescent="0.2">
      <c r="A193" s="135"/>
      <c r="B193" s="135"/>
      <c r="C193" s="135"/>
      <c r="D193" s="135"/>
      <c r="E193" s="135"/>
      <c r="F193" s="135"/>
      <c r="G193" s="135"/>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row>
    <row r="194" spans="1:29" ht="15" hidden="1" customHeight="1" x14ac:dyDescent="0.2">
      <c r="A194" s="135"/>
      <c r="B194" s="135"/>
      <c r="C194" s="135"/>
      <c r="D194" s="135"/>
      <c r="E194" s="135"/>
      <c r="F194" s="135"/>
      <c r="G194" s="135"/>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row>
    <row r="195" spans="1:29" ht="15" hidden="1" customHeight="1" x14ac:dyDescent="0.2">
      <c r="A195" s="135"/>
      <c r="B195" s="135"/>
      <c r="C195" s="135"/>
      <c r="D195" s="135"/>
      <c r="E195" s="135"/>
      <c r="F195" s="135"/>
      <c r="G195" s="135"/>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row>
    <row r="196" spans="1:29" ht="15" hidden="1" customHeight="1" x14ac:dyDescent="0.2">
      <c r="A196" s="135"/>
      <c r="B196" s="135"/>
      <c r="C196" s="135"/>
      <c r="D196" s="135"/>
      <c r="E196" s="135"/>
      <c r="F196" s="135"/>
      <c r="G196" s="135"/>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row>
    <row r="197" spans="1:29" ht="15" hidden="1" customHeight="1" x14ac:dyDescent="0.2">
      <c r="A197" s="135"/>
      <c r="B197" s="135"/>
      <c r="C197" s="135"/>
      <c r="D197" s="135"/>
      <c r="E197" s="135"/>
      <c r="F197" s="135"/>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row>
    <row r="198" spans="1:29" ht="15" hidden="1" customHeight="1" x14ac:dyDescent="0.2">
      <c r="A198" s="135"/>
      <c r="B198" s="135"/>
      <c r="C198" s="135"/>
      <c r="D198" s="135"/>
      <c r="E198" s="135"/>
      <c r="F198" s="135"/>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row>
    <row r="199" spans="1:29" ht="15" hidden="1" customHeight="1" x14ac:dyDescent="0.2">
      <c r="A199" s="135"/>
      <c r="B199" s="135"/>
      <c r="C199" s="135"/>
      <c r="D199" s="135"/>
      <c r="E199" s="135"/>
      <c r="F199" s="135"/>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row>
    <row r="200" spans="1:29" ht="15" hidden="1" customHeight="1" x14ac:dyDescent="0.2">
      <c r="A200" s="135"/>
      <c r="B200" s="135"/>
      <c r="C200" s="135"/>
      <c r="D200" s="135"/>
      <c r="E200" s="135"/>
      <c r="F200" s="135"/>
      <c r="G200" s="135"/>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row>
    <row r="201" spans="1:29" ht="15" hidden="1" customHeight="1" x14ac:dyDescent="0.2">
      <c r="A201" s="135"/>
      <c r="B201" s="135"/>
      <c r="C201" s="135"/>
      <c r="D201" s="135"/>
      <c r="E201" s="135"/>
      <c r="F201" s="135"/>
      <c r="G201" s="135"/>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row>
    <row r="202" spans="1:29" ht="15" hidden="1" customHeight="1" x14ac:dyDescent="0.2">
      <c r="A202" s="135"/>
      <c r="B202" s="135"/>
      <c r="C202" s="135"/>
      <c r="D202" s="135"/>
      <c r="E202" s="135"/>
      <c r="F202" s="135"/>
      <c r="G202" s="135"/>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row>
    <row r="203" spans="1:29" ht="15" hidden="1" customHeight="1" x14ac:dyDescent="0.2">
      <c r="A203" s="135"/>
      <c r="B203" s="135"/>
      <c r="C203" s="135"/>
      <c r="D203" s="135"/>
      <c r="E203" s="135"/>
      <c r="F203" s="135"/>
      <c r="G203" s="135"/>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row>
    <row r="204" spans="1:29" ht="15" hidden="1" customHeight="1" x14ac:dyDescent="0.2">
      <c r="A204" s="135"/>
      <c r="B204" s="135"/>
      <c r="C204" s="135"/>
      <c r="D204" s="135"/>
      <c r="E204" s="135"/>
      <c r="F204" s="135"/>
      <c r="G204" s="135"/>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row>
    <row r="205" spans="1:29" ht="15" hidden="1" customHeight="1" x14ac:dyDescent="0.2">
      <c r="A205" s="135"/>
      <c r="B205" s="135"/>
      <c r="C205" s="135"/>
      <c r="D205" s="135"/>
      <c r="E205" s="135"/>
      <c r="F205" s="135"/>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row>
    <row r="206" spans="1:29" ht="15" hidden="1" customHeight="1" x14ac:dyDescent="0.2">
      <c r="A206" s="135"/>
      <c r="B206" s="135"/>
      <c r="C206" s="135"/>
      <c r="D206" s="135"/>
      <c r="E206" s="135"/>
      <c r="F206" s="135"/>
      <c r="G206" s="135"/>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row>
    <row r="207" spans="1:29" ht="15" hidden="1" customHeight="1" x14ac:dyDescent="0.2">
      <c r="A207" s="135"/>
      <c r="B207" s="135"/>
      <c r="C207" s="135"/>
      <c r="D207" s="135"/>
      <c r="E207" s="135"/>
      <c r="F207" s="135"/>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row>
    <row r="208" spans="1:29" ht="15" hidden="1" customHeight="1" x14ac:dyDescent="0.2">
      <c r="A208" s="135"/>
      <c r="B208" s="135"/>
      <c r="C208" s="135"/>
      <c r="D208" s="135"/>
      <c r="E208" s="135"/>
      <c r="F208" s="135"/>
      <c r="G208" s="135"/>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row>
    <row r="209" spans="1:29" ht="15" hidden="1" customHeight="1" x14ac:dyDescent="0.2">
      <c r="A209" s="135"/>
      <c r="B209" s="135"/>
      <c r="C209" s="135"/>
      <c r="D209" s="135"/>
      <c r="E209" s="135"/>
      <c r="F209" s="135"/>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row>
    <row r="210" spans="1:29" ht="15" hidden="1" customHeight="1" x14ac:dyDescent="0.2">
      <c r="A210" s="135"/>
      <c r="B210" s="135"/>
      <c r="C210" s="135"/>
      <c r="D210" s="135"/>
      <c r="E210" s="135"/>
      <c r="F210" s="135"/>
      <c r="G210" s="135"/>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row>
    <row r="211" spans="1:29" ht="15" hidden="1" customHeight="1" x14ac:dyDescent="0.2">
      <c r="A211" s="135"/>
      <c r="B211" s="135"/>
      <c r="C211" s="135"/>
      <c r="D211" s="135"/>
      <c r="E211" s="135"/>
      <c r="F211" s="135"/>
      <c r="G211" s="135"/>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row>
    <row r="212" spans="1:29" ht="15" hidden="1" customHeight="1" x14ac:dyDescent="0.2">
      <c r="A212" s="135"/>
      <c r="B212" s="135"/>
      <c r="C212" s="135"/>
      <c r="D212" s="135"/>
      <c r="E212" s="135"/>
      <c r="F212" s="135"/>
      <c r="G212" s="135"/>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row>
    <row r="213" spans="1:29" ht="15" hidden="1" customHeight="1" x14ac:dyDescent="0.2">
      <c r="A213" s="135"/>
      <c r="B213" s="135"/>
      <c r="C213" s="135"/>
      <c r="D213" s="135"/>
      <c r="E213" s="135"/>
      <c r="F213" s="135"/>
      <c r="G213" s="135"/>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row>
    <row r="214" spans="1:29" ht="15" hidden="1" customHeight="1" x14ac:dyDescent="0.2">
      <c r="A214" s="135"/>
      <c r="B214" s="135"/>
      <c r="C214" s="135"/>
      <c r="D214" s="135"/>
      <c r="E214" s="135"/>
      <c r="F214" s="135"/>
      <c r="G214" s="135"/>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row>
    <row r="215" spans="1:29" ht="15" hidden="1" customHeight="1" x14ac:dyDescent="0.2">
      <c r="A215" s="135"/>
      <c r="B215" s="135"/>
      <c r="C215" s="135"/>
      <c r="D215" s="135"/>
      <c r="E215" s="135"/>
      <c r="F215" s="135"/>
      <c r="G215" s="135"/>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row>
    <row r="216" spans="1:29" ht="15" hidden="1" customHeight="1" x14ac:dyDescent="0.2">
      <c r="A216" s="135"/>
      <c r="B216" s="135"/>
      <c r="C216" s="135"/>
      <c r="D216" s="135"/>
      <c r="E216" s="135"/>
      <c r="F216" s="135"/>
      <c r="G216" s="135"/>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row>
    <row r="217" spans="1:29" ht="15" hidden="1" customHeight="1" x14ac:dyDescent="0.2">
      <c r="A217" s="135"/>
      <c r="B217" s="135"/>
      <c r="C217" s="135"/>
      <c r="D217" s="135"/>
      <c r="E217" s="135"/>
      <c r="F217" s="135"/>
      <c r="G217" s="135"/>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row>
    <row r="218" spans="1:29" ht="15" hidden="1" customHeight="1" x14ac:dyDescent="0.2">
      <c r="A218" s="135"/>
      <c r="B218" s="135"/>
      <c r="C218" s="135"/>
      <c r="D218" s="135"/>
      <c r="E218" s="135"/>
      <c r="F218" s="135"/>
      <c r="G218" s="135"/>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row>
    <row r="219" spans="1:29" ht="15" hidden="1" customHeight="1" x14ac:dyDescent="0.2">
      <c r="A219" s="135"/>
      <c r="B219" s="135"/>
      <c r="C219" s="135"/>
      <c r="D219" s="135"/>
      <c r="E219" s="135"/>
      <c r="F219" s="135"/>
      <c r="G219" s="135"/>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row>
    <row r="220" spans="1:29" ht="15" hidden="1" customHeight="1" x14ac:dyDescent="0.2">
      <c r="A220" s="135"/>
      <c r="B220" s="135"/>
      <c r="C220" s="135"/>
      <c r="D220" s="135"/>
      <c r="E220" s="135"/>
      <c r="F220" s="135"/>
      <c r="G220" s="135"/>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row>
    <row r="221" spans="1:29" ht="15" hidden="1" customHeight="1" x14ac:dyDescent="0.2">
      <c r="A221" s="135"/>
      <c r="B221" s="135"/>
      <c r="C221" s="135"/>
      <c r="D221" s="135"/>
      <c r="E221" s="135"/>
      <c r="F221" s="135"/>
      <c r="G221" s="135"/>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row>
    <row r="222" spans="1:29" ht="15" hidden="1" customHeight="1" x14ac:dyDescent="0.2">
      <c r="A222" s="135"/>
      <c r="B222" s="135"/>
      <c r="C222" s="135"/>
      <c r="D222" s="135"/>
      <c r="E222" s="135"/>
      <c r="F222" s="135"/>
      <c r="G222" s="135"/>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row>
    <row r="223" spans="1:29" ht="15" hidden="1" customHeight="1" x14ac:dyDescent="0.2">
      <c r="A223" s="135"/>
      <c r="B223" s="135"/>
      <c r="C223" s="135"/>
      <c r="D223" s="135"/>
      <c r="E223" s="135"/>
      <c r="F223" s="135"/>
      <c r="G223" s="135"/>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row>
    <row r="224" spans="1:29" ht="15" hidden="1" customHeight="1" x14ac:dyDescent="0.2">
      <c r="A224" s="135"/>
      <c r="B224" s="135"/>
      <c r="C224" s="135"/>
      <c r="D224" s="135"/>
      <c r="E224" s="135"/>
      <c r="F224" s="135"/>
      <c r="G224" s="135"/>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row>
    <row r="225" spans="1:29" ht="15" hidden="1" customHeight="1" x14ac:dyDescent="0.2">
      <c r="A225" s="135"/>
      <c r="B225" s="135"/>
      <c r="C225" s="135"/>
      <c r="D225" s="135"/>
      <c r="E225" s="135"/>
      <c r="F225" s="135"/>
      <c r="G225" s="135"/>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row>
    <row r="226" spans="1:29" ht="15" hidden="1" customHeight="1" x14ac:dyDescent="0.2">
      <c r="A226" s="135"/>
      <c r="B226" s="135"/>
      <c r="C226" s="135"/>
      <c r="D226" s="135"/>
      <c r="E226" s="135"/>
      <c r="F226" s="135"/>
      <c r="G226" s="135"/>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row>
    <row r="227" spans="1:29" ht="15" hidden="1" customHeight="1" x14ac:dyDescent="0.2">
      <c r="A227" s="135"/>
      <c r="B227" s="135"/>
      <c r="C227" s="135"/>
      <c r="D227" s="135"/>
      <c r="E227" s="135"/>
      <c r="F227" s="135"/>
      <c r="G227" s="135"/>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row>
    <row r="228" spans="1:29" ht="15" hidden="1" customHeight="1" x14ac:dyDescent="0.2">
      <c r="A228" s="135"/>
      <c r="B228" s="135"/>
      <c r="C228" s="135"/>
      <c r="D228" s="135"/>
      <c r="E228" s="135"/>
      <c r="F228" s="135"/>
      <c r="G228" s="135"/>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row>
    <row r="229" spans="1:29" ht="15" hidden="1" customHeight="1" x14ac:dyDescent="0.2">
      <c r="A229" s="135"/>
      <c r="B229" s="135"/>
      <c r="C229" s="135"/>
      <c r="D229" s="135"/>
      <c r="E229" s="135"/>
      <c r="F229" s="135"/>
      <c r="G229" s="135"/>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row>
    <row r="230" spans="1:29" ht="15" hidden="1" customHeight="1" x14ac:dyDescent="0.2">
      <c r="A230" s="135"/>
      <c r="B230" s="135"/>
      <c r="C230" s="135"/>
      <c r="D230" s="135"/>
      <c r="E230" s="135"/>
      <c r="F230" s="135"/>
      <c r="G230" s="135"/>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row>
    <row r="231" spans="1:29" ht="15" hidden="1" customHeight="1" x14ac:dyDescent="0.2">
      <c r="A231" s="135"/>
      <c r="B231" s="135"/>
      <c r="C231" s="135"/>
      <c r="D231" s="135"/>
      <c r="E231" s="135"/>
      <c r="F231" s="135"/>
      <c r="G231" s="135"/>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row>
    <row r="232" spans="1:29" ht="15" hidden="1" customHeight="1" x14ac:dyDescent="0.2">
      <c r="A232" s="135"/>
      <c r="B232" s="135"/>
      <c r="C232" s="135"/>
      <c r="D232" s="135"/>
      <c r="E232" s="135"/>
      <c r="F232" s="135"/>
      <c r="G232" s="135"/>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row>
    <row r="233" spans="1:29" ht="15" hidden="1" customHeight="1" x14ac:dyDescent="0.2">
      <c r="A233" s="135"/>
      <c r="B233" s="135"/>
      <c r="C233" s="135"/>
      <c r="D233" s="135"/>
      <c r="E233" s="135"/>
      <c r="F233" s="135"/>
      <c r="G233" s="135"/>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row>
    <row r="234" spans="1:29" ht="15" hidden="1" customHeight="1" x14ac:dyDescent="0.2">
      <c r="A234" s="135"/>
      <c r="B234" s="135"/>
      <c r="C234" s="135"/>
      <c r="D234" s="135"/>
      <c r="E234" s="135"/>
      <c r="F234" s="135"/>
      <c r="G234" s="135"/>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row>
    <row r="235" spans="1:29" ht="15" hidden="1" customHeight="1" x14ac:dyDescent="0.2">
      <c r="A235" s="135"/>
      <c r="B235" s="135"/>
      <c r="C235" s="135"/>
      <c r="D235" s="135"/>
      <c r="E235" s="135"/>
      <c r="F235" s="135"/>
      <c r="G235" s="135"/>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row>
    <row r="236" spans="1:29" ht="15" hidden="1" customHeight="1" x14ac:dyDescent="0.2">
      <c r="A236" s="135"/>
      <c r="B236" s="135"/>
      <c r="C236" s="135"/>
      <c r="D236" s="135"/>
      <c r="E236" s="135"/>
      <c r="F236" s="135"/>
      <c r="G236" s="135"/>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row>
    <row r="237" spans="1:29" ht="15" hidden="1" customHeight="1" x14ac:dyDescent="0.2">
      <c r="A237" s="135"/>
      <c r="B237" s="135"/>
      <c r="C237" s="135"/>
      <c r="D237" s="135"/>
      <c r="E237" s="135"/>
      <c r="F237" s="135"/>
      <c r="G237" s="135"/>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row>
    <row r="238" spans="1:29" ht="15" hidden="1" customHeight="1" x14ac:dyDescent="0.2">
      <c r="A238" s="135"/>
      <c r="B238" s="135"/>
      <c r="C238" s="135"/>
      <c r="D238" s="135"/>
      <c r="E238" s="135"/>
      <c r="F238" s="135"/>
      <c r="G238" s="135"/>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row>
    <row r="239" spans="1:29" ht="15" hidden="1" customHeight="1" x14ac:dyDescent="0.2">
      <c r="A239" s="135"/>
      <c r="B239" s="135"/>
      <c r="C239" s="135"/>
      <c r="D239" s="135"/>
      <c r="E239" s="135"/>
      <c r="F239" s="135"/>
      <c r="G239" s="135"/>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row>
    <row r="240" spans="1:29" ht="15" hidden="1" customHeight="1" x14ac:dyDescent="0.2">
      <c r="A240" s="135"/>
      <c r="B240" s="135"/>
      <c r="C240" s="135"/>
      <c r="D240" s="135"/>
      <c r="E240" s="135"/>
      <c r="F240" s="135"/>
      <c r="G240" s="135"/>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row>
    <row r="241" spans="1:29" ht="15" hidden="1" customHeight="1" x14ac:dyDescent="0.2">
      <c r="A241" s="135"/>
      <c r="B241" s="135"/>
      <c r="C241" s="135"/>
      <c r="D241" s="135"/>
      <c r="E241" s="135"/>
      <c r="F241" s="135"/>
      <c r="G241" s="135"/>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row>
    <row r="242" spans="1:29" ht="15" hidden="1" customHeight="1" x14ac:dyDescent="0.2">
      <c r="A242" s="135"/>
      <c r="B242" s="135"/>
      <c r="C242" s="135"/>
      <c r="D242" s="135"/>
      <c r="E242" s="135"/>
      <c r="F242" s="135"/>
      <c r="G242" s="135"/>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row>
    <row r="243" spans="1:29" ht="15" hidden="1" customHeight="1" x14ac:dyDescent="0.2">
      <c r="A243" s="135"/>
      <c r="B243" s="135"/>
      <c r="C243" s="135"/>
      <c r="D243" s="135"/>
      <c r="E243" s="135"/>
      <c r="F243" s="135"/>
      <c r="G243" s="135"/>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row>
    <row r="244" spans="1:29" ht="15" hidden="1" customHeight="1" x14ac:dyDescent="0.2">
      <c r="A244" s="135"/>
      <c r="B244" s="135"/>
      <c r="C244" s="135"/>
      <c r="D244" s="135"/>
      <c r="E244" s="135"/>
      <c r="F244" s="135"/>
      <c r="G244" s="135"/>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row>
    <row r="245" spans="1:29" ht="15" hidden="1" customHeight="1" x14ac:dyDescent="0.2">
      <c r="A245" s="135"/>
      <c r="B245" s="135"/>
      <c r="C245" s="135"/>
      <c r="D245" s="135"/>
      <c r="E245" s="135"/>
      <c r="F245" s="135"/>
      <c r="G245" s="135"/>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row>
    <row r="246" spans="1:29" ht="15" hidden="1" customHeight="1" x14ac:dyDescent="0.2">
      <c r="A246" s="135"/>
      <c r="B246" s="135"/>
      <c r="C246" s="135"/>
      <c r="D246" s="135"/>
      <c r="E246" s="135"/>
      <c r="F246" s="135"/>
      <c r="G246" s="135"/>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row>
    <row r="247" spans="1:29" ht="15" hidden="1" customHeight="1" x14ac:dyDescent="0.2">
      <c r="A247" s="135"/>
      <c r="B247" s="135"/>
      <c r="C247" s="135"/>
      <c r="D247" s="135"/>
      <c r="E247" s="135"/>
      <c r="F247" s="135"/>
      <c r="G247" s="135"/>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row>
    <row r="248" spans="1:29" ht="15" hidden="1" customHeight="1" x14ac:dyDescent="0.2">
      <c r="A248" s="135"/>
      <c r="B248" s="135"/>
      <c r="C248" s="135"/>
      <c r="D248" s="135"/>
      <c r="E248" s="135"/>
      <c r="F248" s="135"/>
      <c r="G248" s="135"/>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row>
    <row r="249" spans="1:29" ht="15" hidden="1" customHeight="1" x14ac:dyDescent="0.2">
      <c r="A249" s="135"/>
      <c r="B249" s="135"/>
      <c r="C249" s="135"/>
      <c r="D249" s="135"/>
      <c r="E249" s="135"/>
      <c r="F249" s="135"/>
      <c r="G249" s="135"/>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row>
    <row r="250" spans="1:29" ht="15" hidden="1" customHeight="1" x14ac:dyDescent="0.2">
      <c r="A250" s="135"/>
      <c r="B250" s="135"/>
      <c r="C250" s="135"/>
      <c r="D250" s="135"/>
      <c r="E250" s="135"/>
      <c r="F250" s="135"/>
      <c r="G250" s="135"/>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row>
    <row r="251" spans="1:29" ht="15" hidden="1" customHeight="1" x14ac:dyDescent="0.2">
      <c r="A251" s="135"/>
      <c r="B251" s="135"/>
      <c r="C251" s="135"/>
      <c r="D251" s="135"/>
      <c r="E251" s="135"/>
      <c r="F251" s="135"/>
      <c r="G251" s="135"/>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row>
    <row r="252" spans="1:29" ht="15" hidden="1" customHeight="1" x14ac:dyDescent="0.2">
      <c r="A252" s="135"/>
      <c r="B252" s="135"/>
      <c r="C252" s="135"/>
      <c r="D252" s="135"/>
      <c r="E252" s="135"/>
      <c r="F252" s="135"/>
      <c r="G252" s="135"/>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row>
    <row r="253" spans="1:29" ht="15" hidden="1" customHeight="1" x14ac:dyDescent="0.2">
      <c r="A253" s="135"/>
      <c r="B253" s="135"/>
      <c r="C253" s="135"/>
      <c r="D253" s="135"/>
      <c r="E253" s="135"/>
      <c r="F253" s="135"/>
      <c r="G253" s="135"/>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row>
    <row r="254" spans="1:29" ht="15" hidden="1" customHeight="1" x14ac:dyDescent="0.2">
      <c r="A254" s="135"/>
      <c r="B254" s="135"/>
      <c r="C254" s="135"/>
      <c r="D254" s="135"/>
      <c r="E254" s="135"/>
      <c r="F254" s="135"/>
      <c r="G254" s="135"/>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row>
    <row r="255" spans="1:29" ht="15" hidden="1" customHeight="1" x14ac:dyDescent="0.2">
      <c r="A255" s="135"/>
      <c r="B255" s="135"/>
      <c r="C255" s="135"/>
      <c r="D255" s="135"/>
      <c r="E255" s="135"/>
      <c r="F255" s="135"/>
      <c r="G255" s="135"/>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row>
    <row r="256" spans="1:29" ht="15" hidden="1" customHeight="1" x14ac:dyDescent="0.2">
      <c r="A256" s="135"/>
      <c r="B256" s="135"/>
      <c r="C256" s="135"/>
      <c r="D256" s="135"/>
      <c r="E256" s="135"/>
      <c r="F256" s="135"/>
      <c r="G256" s="135"/>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row>
    <row r="257" spans="1:29" ht="15" hidden="1" customHeight="1" x14ac:dyDescent="0.2">
      <c r="A257" s="135"/>
      <c r="B257" s="135"/>
      <c r="C257" s="135"/>
      <c r="D257" s="135"/>
      <c r="E257" s="135"/>
      <c r="F257" s="135"/>
      <c r="G257" s="135"/>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row>
    <row r="258" spans="1:29" ht="15" hidden="1" customHeight="1" x14ac:dyDescent="0.2">
      <c r="A258" s="135"/>
      <c r="B258" s="135"/>
      <c r="C258" s="135"/>
      <c r="D258" s="135"/>
      <c r="E258" s="135"/>
      <c r="F258" s="135"/>
      <c r="G258" s="135"/>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row>
    <row r="259" spans="1:29" ht="15" hidden="1" customHeight="1" x14ac:dyDescent="0.2">
      <c r="A259" s="135"/>
      <c r="B259" s="135"/>
      <c r="C259" s="135"/>
      <c r="D259" s="135"/>
      <c r="E259" s="135"/>
      <c r="F259" s="135"/>
      <c r="G259" s="135"/>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row>
    <row r="260" spans="1:29" ht="15" hidden="1" customHeight="1" x14ac:dyDescent="0.2">
      <c r="A260" s="135"/>
      <c r="B260" s="135"/>
      <c r="C260" s="135"/>
      <c r="D260" s="135"/>
      <c r="E260" s="135"/>
      <c r="F260" s="135"/>
      <c r="G260" s="135"/>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row>
    <row r="261" spans="1:29" ht="15" hidden="1" customHeight="1" x14ac:dyDescent="0.2">
      <c r="A261" s="135"/>
      <c r="B261" s="135"/>
      <c r="C261" s="135"/>
      <c r="D261" s="135"/>
      <c r="E261" s="135"/>
      <c r="F261" s="135"/>
      <c r="G261" s="135"/>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row>
    <row r="262" spans="1:29" ht="15" hidden="1" customHeight="1" x14ac:dyDescent="0.2">
      <c r="A262" s="135"/>
      <c r="B262" s="135"/>
      <c r="C262" s="135"/>
      <c r="D262" s="135"/>
      <c r="E262" s="135"/>
      <c r="F262" s="135"/>
      <c r="G262" s="135"/>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row>
    <row r="263" spans="1:29" ht="15" hidden="1" customHeight="1" x14ac:dyDescent="0.2">
      <c r="A263" s="135"/>
      <c r="B263" s="135"/>
      <c r="C263" s="135"/>
      <c r="D263" s="135"/>
      <c r="E263" s="135"/>
      <c r="F263" s="135"/>
      <c r="G263" s="135"/>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row>
    <row r="264" spans="1:29" ht="15" hidden="1" customHeight="1" x14ac:dyDescent="0.2">
      <c r="A264" s="135"/>
      <c r="B264" s="135"/>
      <c r="C264" s="135"/>
      <c r="D264" s="135"/>
      <c r="E264" s="135"/>
      <c r="F264" s="135"/>
      <c r="G264" s="135"/>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row>
    <row r="265" spans="1:29" ht="15" hidden="1" customHeight="1" x14ac:dyDescent="0.2">
      <c r="A265" s="135"/>
      <c r="B265" s="135"/>
      <c r="C265" s="135"/>
      <c r="D265" s="135"/>
      <c r="E265" s="135"/>
      <c r="F265" s="135"/>
      <c r="G265" s="135"/>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row>
    <row r="266" spans="1:29" ht="15" hidden="1" customHeight="1" x14ac:dyDescent="0.2">
      <c r="A266" s="135"/>
      <c r="B266" s="135"/>
      <c r="C266" s="135"/>
      <c r="D266" s="135"/>
      <c r="E266" s="135"/>
      <c r="F266" s="135"/>
      <c r="G266" s="135"/>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row>
    <row r="267" spans="1:29" ht="15" hidden="1" customHeight="1" x14ac:dyDescent="0.2">
      <c r="A267" s="135"/>
      <c r="B267" s="135"/>
      <c r="C267" s="135"/>
      <c r="D267" s="135"/>
      <c r="E267" s="135"/>
      <c r="F267" s="135"/>
      <c r="G267" s="135"/>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row>
    <row r="268" spans="1:29" ht="15" hidden="1" customHeight="1" x14ac:dyDescent="0.2">
      <c r="A268" s="135"/>
      <c r="B268" s="135"/>
      <c r="C268" s="135"/>
      <c r="D268" s="135"/>
      <c r="E268" s="135"/>
      <c r="F268" s="135"/>
      <c r="G268" s="135"/>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row>
    <row r="269" spans="1:29" ht="15" hidden="1" customHeight="1" x14ac:dyDescent="0.2">
      <c r="A269" s="135"/>
      <c r="B269" s="135"/>
      <c r="C269" s="135"/>
      <c r="D269" s="135"/>
      <c r="E269" s="135"/>
      <c r="F269" s="135"/>
      <c r="G269" s="135"/>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row>
    <row r="270" spans="1:29" ht="15" hidden="1" customHeight="1" x14ac:dyDescent="0.2">
      <c r="A270" s="135"/>
      <c r="B270" s="135"/>
      <c r="C270" s="135"/>
      <c r="D270" s="135"/>
      <c r="E270" s="135"/>
      <c r="F270" s="135"/>
      <c r="G270" s="135"/>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row>
    <row r="271" spans="1:29" ht="15" hidden="1" customHeight="1" x14ac:dyDescent="0.2">
      <c r="A271" s="135"/>
      <c r="B271" s="135"/>
      <c r="C271" s="135"/>
      <c r="D271" s="135"/>
      <c r="E271" s="135"/>
      <c r="F271" s="135"/>
      <c r="G271" s="135"/>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row>
    <row r="272" spans="1:29" ht="15" hidden="1" customHeight="1" x14ac:dyDescent="0.2">
      <c r="A272" s="135"/>
      <c r="B272" s="135"/>
      <c r="C272" s="135"/>
      <c r="D272" s="135"/>
      <c r="E272" s="135"/>
      <c r="F272" s="135"/>
      <c r="G272" s="135"/>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row>
    <row r="273" spans="1:31" ht="15" hidden="1" customHeight="1" x14ac:dyDescent="0.2">
      <c r="A273" s="135"/>
      <c r="B273" s="135"/>
      <c r="C273" s="135"/>
      <c r="D273" s="135"/>
      <c r="E273" s="135"/>
      <c r="F273" s="135"/>
      <c r="G273" s="135"/>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row>
    <row r="274" spans="1:31" ht="15" hidden="1" customHeight="1" x14ac:dyDescent="0.2">
      <c r="A274" s="135"/>
      <c r="B274" s="135"/>
      <c r="C274" s="135"/>
      <c r="D274" s="135"/>
      <c r="E274" s="135"/>
      <c r="F274" s="135"/>
      <c r="G274" s="135"/>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row>
    <row r="275" spans="1:31" ht="15" hidden="1" customHeight="1" x14ac:dyDescent="0.2">
      <c r="A275" s="135"/>
      <c r="B275" s="135"/>
      <c r="C275" s="135"/>
      <c r="D275" s="135"/>
      <c r="E275" s="135"/>
      <c r="F275" s="135"/>
      <c r="G275" s="135"/>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row>
    <row r="276" spans="1:31" ht="15" hidden="1" customHeight="1" x14ac:dyDescent="0.2">
      <c r="A276" s="135"/>
      <c r="B276" s="135"/>
      <c r="C276" s="135"/>
      <c r="D276" s="135"/>
      <c r="E276" s="135"/>
      <c r="F276" s="135"/>
      <c r="G276" s="135"/>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row>
    <row r="277" spans="1:31" ht="15" hidden="1" customHeight="1" x14ac:dyDescent="0.2">
      <c r="A277" s="135"/>
      <c r="B277" s="135"/>
      <c r="C277" s="135"/>
      <c r="D277" s="135"/>
      <c r="E277" s="135"/>
      <c r="F277" s="135"/>
      <c r="G277" s="135"/>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row>
    <row r="278" spans="1:31" ht="15" hidden="1" customHeight="1" x14ac:dyDescent="0.2">
      <c r="A278" s="135"/>
      <c r="B278" s="135"/>
      <c r="C278" s="135"/>
      <c r="D278" s="135"/>
      <c r="E278" s="135"/>
      <c r="F278" s="135"/>
      <c r="G278" s="135"/>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row>
    <row r="279" spans="1:31" ht="15" hidden="1" customHeight="1" x14ac:dyDescent="0.2">
      <c r="A279" s="135"/>
      <c r="B279" s="135"/>
      <c r="C279" s="135"/>
      <c r="D279" s="135"/>
      <c r="E279" s="135"/>
      <c r="F279" s="135"/>
      <c r="G279" s="135"/>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row>
    <row r="280" spans="1:31" ht="15" hidden="1" customHeight="1" x14ac:dyDescent="0.2">
      <c r="A280" s="135"/>
      <c r="B280" s="135"/>
      <c r="C280" s="135"/>
      <c r="D280" s="135"/>
      <c r="E280" s="135"/>
      <c r="F280" s="135"/>
      <c r="G280" s="135"/>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row>
    <row r="281" spans="1:31" ht="15" hidden="1" customHeight="1" x14ac:dyDescent="0.2">
      <c r="A281" s="135"/>
      <c r="B281" s="135"/>
      <c r="C281" s="135"/>
      <c r="D281" s="135"/>
      <c r="E281" s="135"/>
      <c r="F281" s="135"/>
      <c r="G281" s="135"/>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row>
    <row r="282" spans="1:31" ht="15" hidden="1" customHeight="1" x14ac:dyDescent="0.2">
      <c r="A282" s="135"/>
      <c r="B282" s="135"/>
      <c r="C282" s="135"/>
      <c r="D282" s="135"/>
      <c r="E282" s="135"/>
      <c r="F282" s="135"/>
      <c r="G282" s="135"/>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row>
    <row r="283" spans="1:31" ht="15" hidden="1" customHeight="1" x14ac:dyDescent="0.2">
      <c r="A283" s="135"/>
      <c r="B283" s="135"/>
      <c r="C283" s="135"/>
      <c r="D283" s="135"/>
      <c r="E283" s="135"/>
      <c r="F283" s="135"/>
      <c r="G283" s="135"/>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row>
    <row r="284" spans="1:31" ht="15" hidden="1" customHeight="1" x14ac:dyDescent="0.2">
      <c r="A284" s="135"/>
      <c r="B284" s="135"/>
      <c r="C284" s="135"/>
      <c r="D284" s="135"/>
      <c r="E284" s="135"/>
      <c r="F284" s="135"/>
      <c r="G284" s="135"/>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row>
    <row r="285" spans="1:31" ht="15" hidden="1" customHeight="1" x14ac:dyDescent="0.2">
      <c r="A285" s="135"/>
      <c r="B285" s="135"/>
      <c r="C285" s="135"/>
      <c r="D285" s="135"/>
      <c r="E285" s="135"/>
      <c r="F285" s="135"/>
      <c r="G285" s="135"/>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row>
    <row r="286" spans="1:31" ht="15" hidden="1" customHeight="1" x14ac:dyDescent="0.2">
      <c r="A286" s="135"/>
      <c r="B286" s="135"/>
      <c r="C286" s="135"/>
      <c r="D286" s="135"/>
      <c r="E286" s="135"/>
      <c r="F286" s="135"/>
      <c r="G286" s="135"/>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row>
    <row r="287" spans="1:31" ht="29.25" customHeight="1" x14ac:dyDescent="0.2">
      <c r="A287" s="644" t="s">
        <v>34</v>
      </c>
      <c r="B287" s="644"/>
      <c r="C287" s="644"/>
      <c r="D287" s="644"/>
      <c r="E287" s="644"/>
      <c r="F287" s="644"/>
      <c r="G287" s="644"/>
      <c r="H287" s="644"/>
      <c r="I287" s="644"/>
      <c r="J287" s="644"/>
      <c r="K287" s="644"/>
      <c r="L287" s="644"/>
      <c r="M287" s="644"/>
      <c r="N287" s="644"/>
      <c r="O287" s="644"/>
      <c r="P287" s="644"/>
      <c r="Q287" s="644"/>
      <c r="R287" s="644"/>
      <c r="S287" s="644"/>
      <c r="T287" s="644"/>
      <c r="U287" s="644"/>
      <c r="V287" s="644"/>
      <c r="W287" s="644"/>
      <c r="X287" s="644"/>
      <c r="Y287" s="644"/>
      <c r="Z287" s="644"/>
      <c r="AA287" s="644"/>
      <c r="AB287" s="644"/>
      <c r="AC287" s="644"/>
    </row>
    <row r="288" spans="1:31" ht="91.5" customHeight="1" x14ac:dyDescent="0.2">
      <c r="A288" s="624" t="s">
        <v>135</v>
      </c>
      <c r="B288" s="624"/>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E288" s="138"/>
    </row>
    <row r="289" spans="1:38" ht="6.75" customHeight="1" x14ac:dyDescent="0.2"/>
    <row r="290" spans="1:38" ht="15" x14ac:dyDescent="0.2">
      <c r="A290" s="500" t="s">
        <v>35</v>
      </c>
      <c r="B290" s="500"/>
      <c r="C290" s="500"/>
      <c r="D290" s="500"/>
      <c r="E290" s="500"/>
      <c r="F290" s="500"/>
      <c r="G290" s="500"/>
      <c r="H290" s="500"/>
      <c r="I290" s="500"/>
      <c r="J290" s="500"/>
      <c r="K290" s="500"/>
      <c r="L290" s="500"/>
      <c r="M290" s="500"/>
      <c r="N290" s="500"/>
      <c r="O290" s="500"/>
      <c r="P290" s="500"/>
      <c r="Q290" s="500"/>
      <c r="R290" s="500"/>
      <c r="S290" s="500"/>
      <c r="T290" s="500"/>
      <c r="U290" s="500"/>
      <c r="V290" s="500"/>
      <c r="W290" s="500"/>
      <c r="X290" s="500"/>
      <c r="Y290" s="500"/>
      <c r="Z290" s="500"/>
      <c r="AA290" s="500"/>
      <c r="AB290" s="500"/>
      <c r="AC290" s="500"/>
    </row>
    <row r="291" spans="1:38" ht="5.25" customHeight="1" x14ac:dyDescent="0.2">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row>
    <row r="292" spans="1:38" ht="224.25" customHeight="1" x14ac:dyDescent="0.2">
      <c r="A292" s="482" t="s">
        <v>1</v>
      </c>
      <c r="B292" s="503"/>
      <c r="C292" s="503"/>
      <c r="D292" s="620" t="s">
        <v>354</v>
      </c>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1"/>
    </row>
    <row r="293" spans="1:38" s="258" customFormat="1" ht="33.75" customHeight="1" x14ac:dyDescent="0.2">
      <c r="A293" s="504"/>
      <c r="B293" s="505"/>
      <c r="C293" s="505"/>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3"/>
      <c r="AD293" s="250"/>
    </row>
    <row r="295" spans="1:38" ht="75" customHeight="1" x14ac:dyDescent="0.2">
      <c r="A295" s="499" t="s">
        <v>422</v>
      </c>
      <c r="B295" s="499"/>
      <c r="C295" s="499"/>
      <c r="D295" s="499"/>
      <c r="E295" s="499"/>
      <c r="F295" s="499"/>
      <c r="G295" s="499"/>
      <c r="H295" s="499"/>
      <c r="I295" s="499"/>
      <c r="J295" s="499"/>
      <c r="K295" s="499"/>
      <c r="L295" s="499"/>
      <c r="M295" s="499"/>
      <c r="N295" s="499"/>
      <c r="O295" s="499"/>
      <c r="P295" s="499"/>
      <c r="Q295" s="499"/>
      <c r="R295" s="499"/>
      <c r="S295" s="499"/>
      <c r="T295" s="499"/>
      <c r="U295" s="499"/>
      <c r="V295" s="499"/>
      <c r="W295" s="499"/>
      <c r="X295" s="499"/>
      <c r="Y295" s="499"/>
      <c r="Z295" s="499"/>
      <c r="AA295" s="499"/>
      <c r="AB295" s="499"/>
      <c r="AC295" s="499"/>
      <c r="AE295" s="609" t="s">
        <v>383</v>
      </c>
      <c r="AF295" s="609"/>
      <c r="AG295" s="609"/>
      <c r="AH295" s="609"/>
      <c r="AI295" s="609"/>
      <c r="AJ295" s="609"/>
      <c r="AK295" s="609"/>
      <c r="AL295" s="609"/>
    </row>
    <row r="296" spans="1:38" ht="135" customHeight="1" x14ac:dyDescent="0.2">
      <c r="A296" s="502" t="s">
        <v>399</v>
      </c>
      <c r="B296" s="502"/>
      <c r="C296" s="502"/>
      <c r="D296" s="502"/>
      <c r="E296" s="502"/>
      <c r="F296" s="502"/>
      <c r="G296" s="502"/>
      <c r="H296" s="502"/>
      <c r="I296" s="502"/>
      <c r="J296" s="502"/>
      <c r="K296" s="502"/>
      <c r="L296" s="502"/>
      <c r="M296" s="502"/>
      <c r="N296" s="502"/>
      <c r="O296" s="502"/>
      <c r="P296" s="502"/>
      <c r="Q296" s="502"/>
      <c r="R296" s="502"/>
      <c r="S296" s="502"/>
      <c r="T296" s="502"/>
      <c r="U296" s="502"/>
      <c r="V296" s="502"/>
      <c r="W296" s="502"/>
      <c r="X296" s="502"/>
      <c r="Y296" s="502"/>
      <c r="Z296" s="502"/>
      <c r="AA296" s="502"/>
      <c r="AB296" s="502"/>
      <c r="AC296" s="502"/>
      <c r="AE296" s="609" t="s">
        <v>377</v>
      </c>
      <c r="AF296" s="619"/>
      <c r="AG296" s="619"/>
      <c r="AH296" s="619"/>
      <c r="AI296" s="619"/>
      <c r="AJ296" s="619"/>
      <c r="AK296" s="619"/>
      <c r="AL296" s="619"/>
    </row>
    <row r="297" spans="1:38" ht="24.75" customHeight="1" x14ac:dyDescent="0.2">
      <c r="A297" s="412"/>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c r="AC297" s="412"/>
    </row>
    <row r="298" spans="1:38" ht="24.75" customHeight="1" x14ac:dyDescent="0.2">
      <c r="A298" s="412"/>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c r="AC298" s="412"/>
    </row>
    <row r="299" spans="1:38" ht="24.75" customHeight="1" x14ac:dyDescent="0.2">
      <c r="A299" s="412"/>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row>
    <row r="300" spans="1:38" ht="24.75" customHeight="1" x14ac:dyDescent="0.2">
      <c r="A300" s="412"/>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row>
    <row r="301" spans="1:38" x14ac:dyDescent="0.2">
      <c r="A301" s="138"/>
    </row>
    <row r="302" spans="1:38" ht="133.5" customHeight="1" x14ac:dyDescent="0.2">
      <c r="A302" s="502" t="s">
        <v>413</v>
      </c>
      <c r="B302" s="502"/>
      <c r="C302" s="502"/>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2"/>
      <c r="AA302" s="502"/>
      <c r="AB302" s="502"/>
      <c r="AC302" s="502"/>
      <c r="AE302" s="609" t="s">
        <v>386</v>
      </c>
      <c r="AF302" s="609"/>
      <c r="AG302" s="609"/>
      <c r="AH302" s="609"/>
      <c r="AI302" s="609"/>
      <c r="AJ302" s="609"/>
      <c r="AK302" s="609"/>
      <c r="AL302" s="609"/>
    </row>
    <row r="304" spans="1:38" ht="62.25" customHeight="1" x14ac:dyDescent="0.2">
      <c r="A304" s="499" t="s">
        <v>188</v>
      </c>
      <c r="B304" s="499"/>
      <c r="C304" s="499"/>
      <c r="D304" s="499"/>
      <c r="E304" s="499"/>
      <c r="F304" s="499"/>
      <c r="G304" s="499"/>
      <c r="H304" s="499"/>
      <c r="I304" s="499"/>
      <c r="J304" s="499"/>
      <c r="K304" s="499"/>
      <c r="L304" s="499"/>
      <c r="M304" s="499"/>
      <c r="N304" s="499"/>
      <c r="O304" s="499"/>
      <c r="P304" s="499"/>
      <c r="Q304" s="499"/>
      <c r="R304" s="499"/>
      <c r="S304" s="499"/>
      <c r="T304" s="499"/>
      <c r="U304" s="499"/>
      <c r="V304" s="499"/>
      <c r="W304" s="499"/>
      <c r="X304" s="499"/>
      <c r="Y304" s="499"/>
      <c r="Z304" s="499"/>
      <c r="AA304" s="499"/>
      <c r="AB304" s="499"/>
      <c r="AC304" s="499"/>
    </row>
    <row r="305" spans="1:32" ht="15.75" customHeight="1" x14ac:dyDescent="0.2">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row>
    <row r="306" spans="1:32" ht="78.75" customHeight="1" x14ac:dyDescent="0.2">
      <c r="A306" s="515" t="s">
        <v>309</v>
      </c>
      <c r="B306" s="515"/>
      <c r="C306" s="515"/>
      <c r="D306" s="515"/>
      <c r="E306" s="515"/>
      <c r="F306" s="515"/>
      <c r="G306" s="515"/>
      <c r="H306" s="515"/>
      <c r="I306" s="515"/>
      <c r="J306" s="515"/>
      <c r="K306" s="515"/>
      <c r="L306" s="515"/>
      <c r="M306" s="515"/>
      <c r="N306" s="515"/>
      <c r="O306" s="515"/>
      <c r="P306" s="515"/>
      <c r="Q306" s="515"/>
      <c r="R306" s="515"/>
      <c r="S306" s="515"/>
      <c r="T306" s="515"/>
      <c r="U306" s="515"/>
      <c r="V306" s="515"/>
      <c r="W306" s="515"/>
      <c r="X306" s="515"/>
      <c r="Y306" s="515"/>
      <c r="Z306" s="515"/>
      <c r="AA306" s="515"/>
      <c r="AB306" s="515"/>
      <c r="AC306" s="515"/>
    </row>
    <row r="307" spans="1:32" ht="75" customHeight="1" x14ac:dyDescent="0.2">
      <c r="A307" s="140" t="s">
        <v>131</v>
      </c>
      <c r="B307" s="498" t="s">
        <v>375</v>
      </c>
      <c r="C307" s="498"/>
      <c r="D307" s="499"/>
      <c r="E307" s="499"/>
      <c r="F307" s="499"/>
      <c r="G307" s="499"/>
      <c r="H307" s="499"/>
      <c r="I307" s="499"/>
      <c r="J307" s="499"/>
      <c r="K307" s="499"/>
      <c r="L307" s="499"/>
      <c r="M307" s="499"/>
      <c r="N307" s="499"/>
      <c r="O307" s="499"/>
      <c r="P307" s="499"/>
      <c r="Q307" s="499"/>
      <c r="R307" s="499"/>
      <c r="S307" s="499"/>
      <c r="T307" s="499"/>
      <c r="U307" s="499"/>
      <c r="V307" s="499"/>
      <c r="W307" s="499"/>
      <c r="X307" s="499"/>
      <c r="Y307" s="499"/>
      <c r="Z307" s="499"/>
      <c r="AA307" s="499"/>
      <c r="AB307" s="499"/>
      <c r="AC307" s="499"/>
    </row>
    <row r="308" spans="1:32" ht="63" customHeight="1" x14ac:dyDescent="0.2">
      <c r="A308" s="499" t="s">
        <v>280</v>
      </c>
      <c r="B308" s="499"/>
      <c r="C308" s="499"/>
      <c r="D308" s="499"/>
      <c r="E308" s="499"/>
      <c r="F308" s="499"/>
      <c r="G308" s="499"/>
      <c r="H308" s="499"/>
      <c r="I308" s="499"/>
      <c r="J308" s="499"/>
      <c r="K308" s="499"/>
      <c r="L308" s="499"/>
      <c r="M308" s="499"/>
      <c r="N308" s="499"/>
      <c r="O308" s="499"/>
      <c r="P308" s="499"/>
      <c r="Q308" s="499"/>
      <c r="R308" s="499"/>
      <c r="S308" s="499"/>
      <c r="T308" s="499"/>
      <c r="U308" s="499"/>
      <c r="V308" s="499"/>
      <c r="W308" s="499"/>
      <c r="X308" s="499"/>
      <c r="Y308" s="499"/>
      <c r="Z308" s="499"/>
      <c r="AA308" s="499"/>
      <c r="AB308" s="499"/>
      <c r="AC308" s="499"/>
      <c r="AE308" s="297" t="s">
        <v>358</v>
      </c>
    </row>
    <row r="309" spans="1:32" ht="90" customHeight="1" x14ac:dyDescent="0.2">
      <c r="A309" s="499" t="s">
        <v>99</v>
      </c>
      <c r="B309" s="499"/>
      <c r="C309" s="499"/>
      <c r="D309" s="499"/>
      <c r="E309" s="499"/>
      <c r="F309" s="499"/>
      <c r="G309" s="499"/>
      <c r="H309" s="499"/>
      <c r="I309" s="499"/>
      <c r="J309" s="499"/>
      <c r="K309" s="499"/>
      <c r="L309" s="499"/>
      <c r="M309" s="499"/>
      <c r="N309" s="499"/>
      <c r="O309" s="499"/>
      <c r="P309" s="499"/>
      <c r="Q309" s="499"/>
      <c r="R309" s="499"/>
      <c r="S309" s="499"/>
      <c r="T309" s="499"/>
      <c r="U309" s="499"/>
      <c r="V309" s="499"/>
      <c r="W309" s="499"/>
      <c r="X309" s="499"/>
      <c r="Y309" s="499"/>
      <c r="Z309" s="499"/>
      <c r="AA309" s="499"/>
      <c r="AB309" s="499"/>
      <c r="AC309" s="499"/>
      <c r="AD309" s="298"/>
      <c r="AE309" s="299" t="s">
        <v>91</v>
      </c>
      <c r="AF309" s="299" t="s">
        <v>92</v>
      </c>
    </row>
    <row r="310" spans="1:32" ht="15" hidden="1" customHeight="1" x14ac:dyDescent="0.2">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row>
    <row r="311" spans="1:32" ht="15" hidden="1" customHeight="1" x14ac:dyDescent="0.2">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row>
    <row r="312" spans="1:32" ht="15" hidden="1" customHeight="1" x14ac:dyDescent="0.2">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row>
    <row r="313" spans="1:32" ht="15" hidden="1" customHeight="1" x14ac:dyDescent="0.2">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row>
    <row r="314" spans="1:32" ht="15" hidden="1" customHeight="1" x14ac:dyDescent="0.2">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row>
    <row r="315" spans="1:32" ht="15" hidden="1" customHeight="1" x14ac:dyDescent="0.2">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row>
    <row r="316" spans="1:32" ht="15" hidden="1" customHeight="1" x14ac:dyDescent="0.2">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row>
    <row r="317" spans="1:32" ht="15" hidden="1" customHeight="1" x14ac:dyDescent="0.2">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row>
    <row r="318" spans="1:32" ht="15" hidden="1" customHeight="1" x14ac:dyDescent="0.2">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row>
    <row r="319" spans="1:32" ht="15" hidden="1" customHeight="1" x14ac:dyDescent="0.2">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row>
    <row r="320" spans="1:32" ht="15" hidden="1" customHeight="1" x14ac:dyDescent="0.2">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row>
    <row r="321" spans="1:38" ht="43.5" hidden="1" customHeight="1" x14ac:dyDescent="0.2">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row>
    <row r="323" spans="1:38" ht="18" hidden="1" x14ac:dyDescent="0.25">
      <c r="A323" s="545" t="s">
        <v>41</v>
      </c>
      <c r="B323" s="545"/>
      <c r="C323" s="545"/>
      <c r="D323" s="545"/>
      <c r="E323" s="545"/>
      <c r="F323" s="545"/>
      <c r="G323" s="545"/>
      <c r="H323" s="545"/>
      <c r="I323" s="545"/>
      <c r="J323" s="545"/>
      <c r="K323" s="545"/>
      <c r="L323" s="545"/>
      <c r="M323" s="545"/>
      <c r="N323" s="545"/>
      <c r="O323" s="545"/>
      <c r="P323" s="545"/>
      <c r="Q323" s="545"/>
      <c r="R323" s="545"/>
      <c r="S323" s="545"/>
      <c r="T323" s="545"/>
      <c r="U323" s="545"/>
      <c r="V323" s="545"/>
      <c r="W323" s="545"/>
      <c r="X323" s="545"/>
      <c r="Y323" s="545"/>
      <c r="Z323" s="545"/>
      <c r="AA323" s="545"/>
      <c r="AB323" s="545"/>
      <c r="AC323" s="545"/>
      <c r="AE323" s="642" t="s">
        <v>387</v>
      </c>
      <c r="AF323" s="642"/>
      <c r="AG323" s="642"/>
      <c r="AH323" s="642"/>
      <c r="AI323" s="642"/>
      <c r="AJ323" s="642"/>
      <c r="AK323" s="642"/>
      <c r="AL323" s="642"/>
    </row>
    <row r="324" spans="1:38" hidden="1" x14ac:dyDescent="0.2"/>
    <row r="325" spans="1:38" ht="15" hidden="1" x14ac:dyDescent="0.25">
      <c r="A325" s="142" t="s">
        <v>306</v>
      </c>
      <c r="B325" s="142" t="s">
        <v>307</v>
      </c>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row>
    <row r="326" spans="1:38" hidden="1" x14ac:dyDescent="0.2"/>
    <row r="327" spans="1:38" ht="15" hidden="1" x14ac:dyDescent="0.25">
      <c r="A327" s="501" t="s">
        <v>100</v>
      </c>
      <c r="B327" s="501"/>
      <c r="C327" s="501"/>
      <c r="D327" s="501"/>
      <c r="E327" s="501"/>
      <c r="F327" s="501"/>
      <c r="G327" s="501"/>
      <c r="H327" s="501"/>
      <c r="I327" s="501"/>
      <c r="J327" s="501"/>
      <c r="K327" s="501"/>
      <c r="L327" s="501"/>
      <c r="M327" s="501"/>
      <c r="N327" s="501"/>
      <c r="O327" s="501"/>
      <c r="P327" s="501"/>
      <c r="Q327" s="501"/>
      <c r="R327" s="501"/>
      <c r="S327" s="501"/>
      <c r="T327" s="501"/>
      <c r="U327" s="501"/>
      <c r="V327" s="501"/>
      <c r="W327" s="501"/>
      <c r="X327" s="501"/>
      <c r="Y327" s="501"/>
      <c r="Z327" s="501"/>
      <c r="AA327" s="501"/>
      <c r="AB327" s="501"/>
      <c r="AC327" s="501"/>
    </row>
    <row r="328" spans="1:38" hidden="1" x14ac:dyDescent="0.2"/>
    <row r="329" spans="1:38" ht="30.75" hidden="1" customHeight="1" x14ac:dyDescent="0.2">
      <c r="A329" s="461" t="s">
        <v>155</v>
      </c>
      <c r="B329" s="462"/>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3"/>
      <c r="Y329" s="479" t="s">
        <v>36</v>
      </c>
      <c r="Z329" s="480"/>
      <c r="AA329" s="480"/>
      <c r="AB329" s="481"/>
      <c r="AC329" s="134"/>
      <c r="AD329" s="4">
        <v>0</v>
      </c>
      <c r="AE329" s="259" t="str">
        <f>IF(AD329=1,AF329,IF(AD329=2,AF330,IF(AD329=3,AF331,IF(AD329=4,AF332,""))))</f>
        <v/>
      </c>
      <c r="AF329" s="105">
        <v>-0.5</v>
      </c>
    </row>
    <row r="330" spans="1:38" ht="20.25" hidden="1" customHeight="1" x14ac:dyDescent="0.2">
      <c r="A330" s="461" t="s">
        <v>156</v>
      </c>
      <c r="B330" s="462"/>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3"/>
      <c r="Y330" s="479" t="s">
        <v>37</v>
      </c>
      <c r="Z330" s="480"/>
      <c r="AA330" s="480"/>
      <c r="AB330" s="481"/>
      <c r="AC330" s="134"/>
      <c r="AF330" s="105">
        <v>0</v>
      </c>
    </row>
    <row r="331" spans="1:38" ht="32.25" hidden="1" customHeight="1" x14ac:dyDescent="0.2">
      <c r="A331" s="461" t="s">
        <v>157</v>
      </c>
      <c r="B331" s="462"/>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3"/>
      <c r="Y331" s="479" t="s">
        <v>38</v>
      </c>
      <c r="Z331" s="480"/>
      <c r="AA331" s="480"/>
      <c r="AB331" s="481"/>
      <c r="AC331" s="134"/>
      <c r="AF331" s="105">
        <v>0.25</v>
      </c>
    </row>
    <row r="332" spans="1:38" ht="31.5" hidden="1" customHeight="1" x14ac:dyDescent="0.2">
      <c r="A332" s="461" t="s">
        <v>158</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3"/>
      <c r="Y332" s="479" t="s">
        <v>39</v>
      </c>
      <c r="Z332" s="480"/>
      <c r="AA332" s="480"/>
      <c r="AB332" s="481"/>
      <c r="AC332" s="134"/>
      <c r="AF332" s="105">
        <v>0.5</v>
      </c>
    </row>
    <row r="333" spans="1:38" hidden="1" x14ac:dyDescent="0.2"/>
    <row r="334" spans="1:38" ht="15" hidden="1" customHeight="1" x14ac:dyDescent="0.2">
      <c r="A334" s="423" t="s">
        <v>145</v>
      </c>
      <c r="B334" s="424"/>
      <c r="C334" s="424"/>
      <c r="D334" s="424"/>
      <c r="E334" s="424"/>
      <c r="F334" s="424"/>
      <c r="G334" s="424"/>
      <c r="H334" s="424"/>
      <c r="I334" s="424"/>
      <c r="J334" s="424"/>
      <c r="K334" s="424"/>
      <c r="L334" s="424"/>
      <c r="M334" s="424"/>
      <c r="N334" s="424"/>
      <c r="O334" s="424"/>
      <c r="P334" s="424"/>
      <c r="Q334" s="424"/>
      <c r="R334" s="424"/>
      <c r="S334" s="424"/>
      <c r="T334" s="424"/>
      <c r="U334" s="424"/>
      <c r="V334" s="424"/>
      <c r="W334" s="424"/>
      <c r="X334" s="424"/>
      <c r="Y334" s="424"/>
      <c r="Z334" s="424"/>
      <c r="AA334" s="424"/>
      <c r="AB334" s="424"/>
      <c r="AC334" s="425"/>
    </row>
    <row r="335" spans="1:38" ht="30" hidden="1" customHeight="1" x14ac:dyDescent="0.2">
      <c r="A335" s="428"/>
      <c r="B335" s="429"/>
      <c r="C335" s="429"/>
      <c r="D335" s="429"/>
      <c r="E335" s="429"/>
      <c r="F335" s="429"/>
      <c r="G335" s="429"/>
      <c r="H335" s="429"/>
      <c r="I335" s="429"/>
      <c r="J335" s="429"/>
      <c r="K335" s="429"/>
      <c r="L335" s="429"/>
      <c r="M335" s="429"/>
      <c r="N335" s="429"/>
      <c r="O335" s="429"/>
      <c r="P335" s="429"/>
      <c r="Q335" s="429"/>
      <c r="R335" s="429"/>
      <c r="S335" s="429"/>
      <c r="T335" s="429"/>
      <c r="U335" s="429"/>
      <c r="V335" s="429"/>
      <c r="W335" s="429"/>
      <c r="X335" s="429"/>
      <c r="Y335" s="429"/>
      <c r="Z335" s="429"/>
      <c r="AA335" s="429"/>
      <c r="AB335" s="429"/>
      <c r="AC335" s="430"/>
    </row>
    <row r="336" spans="1:38" hidden="1" x14ac:dyDescent="0.2"/>
    <row r="337" spans="1:32" hidden="1" x14ac:dyDescent="0.2"/>
    <row r="338" spans="1:32" ht="15" hidden="1" x14ac:dyDescent="0.25">
      <c r="A338" s="501" t="s">
        <v>101</v>
      </c>
      <c r="B338" s="501"/>
      <c r="C338" s="501"/>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1"/>
    </row>
    <row r="339" spans="1:32" hidden="1" x14ac:dyDescent="0.2"/>
    <row r="340" spans="1:32" ht="30.75" hidden="1" customHeight="1" x14ac:dyDescent="0.2">
      <c r="A340" s="461" t="s">
        <v>159</v>
      </c>
      <c r="B340" s="462"/>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3"/>
      <c r="Y340" s="479" t="s">
        <v>36</v>
      </c>
      <c r="Z340" s="480"/>
      <c r="AA340" s="480"/>
      <c r="AB340" s="481"/>
      <c r="AC340" s="134"/>
      <c r="AD340" s="4"/>
      <c r="AE340" s="259" t="str">
        <f>IF(AD340=1,AF340,IF(AD340=2,AF341,IF(AD340=3,AF342,IF(AD340=4,AF343,""))))</f>
        <v/>
      </c>
      <c r="AF340" s="105">
        <v>-0.5</v>
      </c>
    </row>
    <row r="341" spans="1:32" ht="29.25" hidden="1" customHeight="1" x14ac:dyDescent="0.2">
      <c r="A341" s="461" t="s">
        <v>160</v>
      </c>
      <c r="B341" s="462"/>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3"/>
      <c r="Y341" s="479" t="s">
        <v>37</v>
      </c>
      <c r="Z341" s="480"/>
      <c r="AA341" s="480"/>
      <c r="AB341" s="481"/>
      <c r="AC341" s="134"/>
      <c r="AF341" s="105">
        <v>0</v>
      </c>
    </row>
    <row r="342" spans="1:32" ht="42.75" hidden="1" customHeight="1" x14ac:dyDescent="0.2">
      <c r="A342" s="461" t="s">
        <v>161</v>
      </c>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3"/>
      <c r="Y342" s="479" t="s">
        <v>38</v>
      </c>
      <c r="Z342" s="480"/>
      <c r="AA342" s="480"/>
      <c r="AB342" s="481"/>
      <c r="AC342" s="134"/>
      <c r="AF342" s="105">
        <v>0.25</v>
      </c>
    </row>
    <row r="343" spans="1:32" ht="35.25" hidden="1" customHeight="1" x14ac:dyDescent="0.2">
      <c r="A343" s="461" t="s">
        <v>162</v>
      </c>
      <c r="B343" s="462"/>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3"/>
      <c r="Y343" s="479" t="s">
        <v>39</v>
      </c>
      <c r="Z343" s="480"/>
      <c r="AA343" s="480"/>
      <c r="AB343" s="481"/>
      <c r="AC343" s="134"/>
      <c r="AF343" s="105">
        <v>0.5</v>
      </c>
    </row>
    <row r="344" spans="1:32" hidden="1" x14ac:dyDescent="0.2"/>
    <row r="345" spans="1:32" ht="15" hidden="1" customHeight="1" x14ac:dyDescent="0.2">
      <c r="A345" s="423" t="s">
        <v>145</v>
      </c>
      <c r="B345" s="424"/>
      <c r="C345" s="424"/>
      <c r="D345" s="424"/>
      <c r="E345" s="424"/>
      <c r="F345" s="424"/>
      <c r="G345" s="424"/>
      <c r="H345" s="424"/>
      <c r="I345" s="424"/>
      <c r="J345" s="424"/>
      <c r="K345" s="424"/>
      <c r="L345" s="424"/>
      <c r="M345" s="424"/>
      <c r="N345" s="424"/>
      <c r="O345" s="424"/>
      <c r="P345" s="424"/>
      <c r="Q345" s="424"/>
      <c r="R345" s="424"/>
      <c r="S345" s="424"/>
      <c r="T345" s="424"/>
      <c r="U345" s="424"/>
      <c r="V345" s="424"/>
      <c r="W345" s="424"/>
      <c r="X345" s="424"/>
      <c r="Y345" s="424"/>
      <c r="Z345" s="424"/>
      <c r="AA345" s="424"/>
      <c r="AB345" s="424"/>
      <c r="AC345" s="425"/>
    </row>
    <row r="346" spans="1:32" ht="30" hidden="1" customHeight="1" x14ac:dyDescent="0.2">
      <c r="A346" s="428"/>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429"/>
      <c r="Y346" s="429"/>
      <c r="Z346" s="429"/>
      <c r="AA346" s="429"/>
      <c r="AB346" s="429"/>
      <c r="AC346" s="430"/>
    </row>
    <row r="347" spans="1:32" hidden="1" x14ac:dyDescent="0.2"/>
    <row r="348" spans="1:32" hidden="1" x14ac:dyDescent="0.2"/>
    <row r="349" spans="1:32" ht="117.75" hidden="1" customHeight="1" x14ac:dyDescent="0.2">
      <c r="A349" s="454" t="s">
        <v>191</v>
      </c>
      <c r="B349" s="455"/>
      <c r="C349" s="455"/>
      <c r="D349" s="455"/>
      <c r="E349" s="455"/>
      <c r="F349" s="455"/>
      <c r="G349" s="455"/>
      <c r="H349" s="455"/>
      <c r="I349" s="455"/>
      <c r="J349" s="455"/>
      <c r="K349" s="455"/>
      <c r="L349" s="455"/>
      <c r="M349" s="455"/>
      <c r="N349" s="455"/>
      <c r="O349" s="455"/>
      <c r="P349" s="455"/>
      <c r="Q349" s="455"/>
      <c r="R349" s="455"/>
      <c r="S349" s="455"/>
      <c r="T349" s="455"/>
      <c r="U349" s="455"/>
      <c r="V349" s="455"/>
      <c r="W349" s="455"/>
      <c r="X349" s="455"/>
      <c r="Y349" s="455"/>
      <c r="Z349" s="455"/>
      <c r="AA349" s="455"/>
      <c r="AB349" s="455"/>
      <c r="AC349" s="456"/>
    </row>
    <row r="350" spans="1:32" hidden="1" x14ac:dyDescent="0.2"/>
    <row r="351" spans="1:32" hidden="1" x14ac:dyDescent="0.2"/>
    <row r="352" spans="1:32" hidden="1" x14ac:dyDescent="0.2"/>
    <row r="353" spans="1:34" hidden="1" x14ac:dyDescent="0.2"/>
    <row r="354" spans="1:34" hidden="1" x14ac:dyDescent="0.2"/>
    <row r="355" spans="1:34" hidden="1" x14ac:dyDescent="0.2"/>
    <row r="356" spans="1:34" hidden="1" x14ac:dyDescent="0.2"/>
    <row r="357" spans="1:34" ht="15" hidden="1" x14ac:dyDescent="0.25">
      <c r="A357" s="142" t="s">
        <v>304</v>
      </c>
      <c r="B357" s="142" t="s">
        <v>305</v>
      </c>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row>
    <row r="358" spans="1:34" hidden="1" x14ac:dyDescent="0.2"/>
    <row r="359" spans="1:34" ht="15" hidden="1" x14ac:dyDescent="0.25">
      <c r="A359" s="522" t="s">
        <v>102</v>
      </c>
      <c r="B359" s="522"/>
      <c r="C359" s="522"/>
      <c r="D359" s="522"/>
      <c r="E359" s="522"/>
      <c r="F359" s="522"/>
      <c r="G359" s="522"/>
      <c r="H359" s="522"/>
      <c r="I359" s="522"/>
      <c r="J359" s="522"/>
      <c r="K359" s="522"/>
      <c r="L359" s="522"/>
      <c r="M359" s="522"/>
      <c r="N359" s="522"/>
      <c r="O359" s="522"/>
      <c r="P359" s="522"/>
      <c r="Q359" s="522"/>
      <c r="R359" s="522"/>
      <c r="S359" s="522"/>
      <c r="T359" s="522"/>
      <c r="U359" s="522"/>
      <c r="V359" s="522"/>
      <c r="W359" s="522"/>
      <c r="X359" s="522"/>
      <c r="Y359" s="522"/>
      <c r="Z359" s="522"/>
      <c r="AA359" s="522"/>
      <c r="AB359" s="522"/>
      <c r="AC359" s="522"/>
    </row>
    <row r="360" spans="1:34" ht="19.5" hidden="1" customHeight="1" x14ac:dyDescent="0.2">
      <c r="A360" s="521" t="s">
        <v>42</v>
      </c>
      <c r="B360" s="518"/>
      <c r="C360" s="518"/>
      <c r="D360" s="518"/>
      <c r="E360" s="518"/>
      <c r="F360" s="518"/>
      <c r="G360" s="518"/>
      <c r="H360" s="518"/>
      <c r="I360" s="518"/>
      <c r="J360" s="518"/>
      <c r="K360" s="518"/>
      <c r="L360" s="518"/>
      <c r="M360" s="518"/>
      <c r="N360" s="518"/>
      <c r="O360" s="518"/>
      <c r="P360" s="518"/>
      <c r="Q360" s="518"/>
      <c r="R360" s="518"/>
      <c r="S360" s="518"/>
      <c r="T360" s="518"/>
      <c r="U360" s="518"/>
      <c r="V360" s="518"/>
      <c r="W360" s="518"/>
      <c r="X360" s="518"/>
      <c r="Y360" s="519"/>
      <c r="Z360" s="587"/>
      <c r="AA360" s="588"/>
      <c r="AB360" s="588"/>
      <c r="AC360" s="589"/>
      <c r="AG360" s="260"/>
    </row>
    <row r="361" spans="1:34" ht="19.5" hidden="1" customHeight="1" x14ac:dyDescent="0.2">
      <c r="A361" s="521" t="s">
        <v>93</v>
      </c>
      <c r="B361" s="518"/>
      <c r="C361" s="518"/>
      <c r="D361" s="518"/>
      <c r="E361" s="518"/>
      <c r="F361" s="518"/>
      <c r="G361" s="518"/>
      <c r="H361" s="518"/>
      <c r="I361" s="518"/>
      <c r="J361" s="518"/>
      <c r="K361" s="518"/>
      <c r="L361" s="518"/>
      <c r="M361" s="518"/>
      <c r="N361" s="518"/>
      <c r="O361" s="518"/>
      <c r="P361" s="518"/>
      <c r="Q361" s="518"/>
      <c r="R361" s="518"/>
      <c r="S361" s="518"/>
      <c r="T361" s="518"/>
      <c r="U361" s="518"/>
      <c r="V361" s="518"/>
      <c r="W361" s="518"/>
      <c r="X361" s="518"/>
      <c r="Y361" s="519"/>
      <c r="Z361" s="587"/>
      <c r="AA361" s="588"/>
      <c r="AB361" s="588"/>
      <c r="AC361" s="589"/>
      <c r="AD361" s="261"/>
      <c r="AG361" s="260"/>
      <c r="AH361" s="260"/>
    </row>
    <row r="362" spans="1:34" ht="19.5" hidden="1" customHeight="1" x14ac:dyDescent="0.2">
      <c r="A362" s="521" t="s">
        <v>43</v>
      </c>
      <c r="B362" s="518"/>
      <c r="C362" s="518"/>
      <c r="D362" s="518"/>
      <c r="E362" s="518"/>
      <c r="F362" s="518"/>
      <c r="G362" s="518"/>
      <c r="H362" s="518"/>
      <c r="I362" s="518"/>
      <c r="J362" s="518"/>
      <c r="K362" s="518"/>
      <c r="L362" s="518"/>
      <c r="M362" s="518"/>
      <c r="N362" s="518"/>
      <c r="O362" s="518"/>
      <c r="P362" s="518"/>
      <c r="Q362" s="518"/>
      <c r="R362" s="518"/>
      <c r="S362" s="518"/>
      <c r="T362" s="518"/>
      <c r="U362" s="518"/>
      <c r="V362" s="518"/>
      <c r="W362" s="518"/>
      <c r="X362" s="518"/>
      <c r="Y362" s="519"/>
      <c r="Z362" s="590">
        <f>Z361-Z360</f>
        <v>0</v>
      </c>
      <c r="AA362" s="591"/>
      <c r="AB362" s="591"/>
      <c r="AC362" s="592"/>
      <c r="AD362" s="261"/>
      <c r="AG362" s="260"/>
      <c r="AH362" s="260"/>
    </row>
    <row r="363" spans="1:34" hidden="1" x14ac:dyDescent="0.2">
      <c r="AE363" s="105" t="s">
        <v>334</v>
      </c>
      <c r="AG363" s="302" t="s">
        <v>337</v>
      </c>
    </row>
    <row r="364" spans="1:34" ht="73.5" hidden="1" customHeight="1" x14ac:dyDescent="0.2">
      <c r="A364" s="523" t="s">
        <v>50</v>
      </c>
      <c r="B364" s="524"/>
      <c r="C364" s="524"/>
      <c r="D364" s="524"/>
      <c r="E364" s="524"/>
      <c r="F364" s="524"/>
      <c r="G364" s="524"/>
      <c r="H364" s="524"/>
      <c r="I364" s="524"/>
      <c r="J364" s="524"/>
      <c r="K364" s="524"/>
      <c r="L364" s="524"/>
      <c r="M364" s="524"/>
      <c r="N364" s="524"/>
      <c r="O364" s="524"/>
      <c r="P364" s="524"/>
      <c r="Q364" s="524"/>
      <c r="R364" s="524"/>
      <c r="S364" s="524"/>
      <c r="T364" s="524"/>
      <c r="U364" s="524"/>
      <c r="V364" s="524"/>
      <c r="W364" s="524"/>
      <c r="X364" s="524"/>
      <c r="Y364" s="524"/>
      <c r="Z364" s="524"/>
      <c r="AA364" s="525" t="s">
        <v>44</v>
      </c>
      <c r="AB364" s="525"/>
      <c r="AC364" s="526"/>
      <c r="AE364" s="259" t="str">
        <f>IF(AE365="","",IF(AND(Z362&gt;0, Z362&gt;=AH364),AG364,IF(AND(Z362&gt;0, Z362&lt;AH364), AG365,IF(Z362=AH366,AG366,IF(AND(Z362&lt;AH366, Z362&gt;AH367), AG367, IF( AND(Z362&lt;AH366, Z362&lt;=AH367),AG368,""))))))</f>
        <v/>
      </c>
      <c r="AF364" s="138" t="s">
        <v>338</v>
      </c>
      <c r="AG364" s="105">
        <v>-1</v>
      </c>
      <c r="AH364" s="260">
        <v>1000</v>
      </c>
    </row>
    <row r="365" spans="1:34" ht="33" hidden="1" customHeight="1" x14ac:dyDescent="0.2">
      <c r="A365" s="583" t="s">
        <v>136</v>
      </c>
      <c r="B365" s="584"/>
      <c r="C365" s="584"/>
      <c r="D365" s="584"/>
      <c r="E365" s="584"/>
      <c r="F365" s="584"/>
      <c r="G365" s="584"/>
      <c r="H365" s="584"/>
      <c r="I365" s="584"/>
      <c r="J365" s="584"/>
      <c r="K365" s="584"/>
      <c r="L365" s="584"/>
      <c r="M365" s="584"/>
      <c r="N365" s="584"/>
      <c r="O365" s="584"/>
      <c r="P365" s="584"/>
      <c r="Q365" s="584"/>
      <c r="R365" s="584"/>
      <c r="S365" s="584"/>
      <c r="T365" s="584"/>
      <c r="U365" s="584"/>
      <c r="V365" s="584"/>
      <c r="W365" s="584"/>
      <c r="X365" s="584"/>
      <c r="Y365" s="584"/>
      <c r="Z365" s="584"/>
      <c r="AA365" s="585" t="s">
        <v>45</v>
      </c>
      <c r="AB365" s="585"/>
      <c r="AC365" s="586"/>
      <c r="AE365" s="300" t="str">
        <f>IF(AND(Z361="",Z360=""),"",Z362)</f>
        <v/>
      </c>
      <c r="AF365" s="140" t="s">
        <v>339</v>
      </c>
      <c r="AG365" s="105">
        <v>-0.5</v>
      </c>
      <c r="AH365" s="260"/>
    </row>
    <row r="366" spans="1:34" ht="18" hidden="1" customHeight="1" x14ac:dyDescent="0.2">
      <c r="A366" s="659" t="s">
        <v>284</v>
      </c>
      <c r="B366" s="660"/>
      <c r="C366" s="660"/>
      <c r="D366" s="660"/>
      <c r="E366" s="660"/>
      <c r="F366" s="660"/>
      <c r="G366" s="660"/>
      <c r="H366" s="660"/>
      <c r="I366" s="660"/>
      <c r="J366" s="660"/>
      <c r="K366" s="660"/>
      <c r="L366" s="660"/>
      <c r="M366" s="660"/>
      <c r="N366" s="660"/>
      <c r="O366" s="660"/>
      <c r="P366" s="660"/>
      <c r="Q366" s="660"/>
      <c r="R366" s="660"/>
      <c r="S366" s="660"/>
      <c r="T366" s="660"/>
      <c r="U366" s="660"/>
      <c r="V366" s="660"/>
      <c r="W366" s="660"/>
      <c r="X366" s="660"/>
      <c r="Y366" s="660"/>
      <c r="Z366" s="660"/>
      <c r="AA366" s="585" t="s">
        <v>46</v>
      </c>
      <c r="AB366" s="585"/>
      <c r="AC366" s="586"/>
      <c r="AG366" s="105">
        <v>0</v>
      </c>
      <c r="AH366" s="260">
        <v>0</v>
      </c>
    </row>
    <row r="367" spans="1:34" ht="15.75" hidden="1" customHeight="1" x14ac:dyDescent="0.2">
      <c r="A367" s="583" t="s">
        <v>49</v>
      </c>
      <c r="B367" s="584"/>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661"/>
      <c r="AB367" s="661"/>
      <c r="AC367" s="662"/>
      <c r="AG367" s="105">
        <v>0.5</v>
      </c>
      <c r="AH367" s="260">
        <v>-1000</v>
      </c>
    </row>
    <row r="368" spans="1:34" ht="32.25" hidden="1" customHeight="1" x14ac:dyDescent="0.2">
      <c r="A368" s="581" t="s">
        <v>138</v>
      </c>
      <c r="B368" s="582"/>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663" t="s">
        <v>47</v>
      </c>
      <c r="AB368" s="663"/>
      <c r="AC368" s="664"/>
      <c r="AG368" s="105">
        <v>1</v>
      </c>
      <c r="AH368" s="260"/>
    </row>
    <row r="369" spans="1:32" hidden="1" x14ac:dyDescent="0.2"/>
    <row r="370" spans="1:32" hidden="1" x14ac:dyDescent="0.2"/>
    <row r="371" spans="1:32" ht="15" hidden="1" customHeight="1" x14ac:dyDescent="0.2">
      <c r="A371" s="423" t="s">
        <v>145</v>
      </c>
      <c r="B371" s="424"/>
      <c r="C371" s="424"/>
      <c r="D371" s="424"/>
      <c r="E371" s="424"/>
      <c r="F371" s="424"/>
      <c r="G371" s="424"/>
      <c r="H371" s="424"/>
      <c r="I371" s="424"/>
      <c r="J371" s="424"/>
      <c r="K371" s="424"/>
      <c r="L371" s="424"/>
      <c r="M371" s="424"/>
      <c r="N371" s="424"/>
      <c r="O371" s="424"/>
      <c r="P371" s="424"/>
      <c r="Q371" s="424"/>
      <c r="R371" s="424"/>
      <c r="S371" s="424"/>
      <c r="T371" s="424"/>
      <c r="U371" s="424"/>
      <c r="V371" s="424"/>
      <c r="W371" s="424"/>
      <c r="X371" s="424"/>
      <c r="Y371" s="424"/>
      <c r="Z371" s="424"/>
      <c r="AA371" s="424"/>
      <c r="AB371" s="424"/>
      <c r="AC371" s="425"/>
    </row>
    <row r="372" spans="1:32" ht="30" hidden="1" customHeight="1" x14ac:dyDescent="0.2">
      <c r="A372" s="428"/>
      <c r="B372" s="429"/>
      <c r="C372" s="429"/>
      <c r="D372" s="429"/>
      <c r="E372" s="429"/>
      <c r="F372" s="429"/>
      <c r="G372" s="429"/>
      <c r="H372" s="429"/>
      <c r="I372" s="429"/>
      <c r="J372" s="429"/>
      <c r="K372" s="429"/>
      <c r="L372" s="429"/>
      <c r="M372" s="429"/>
      <c r="N372" s="429"/>
      <c r="O372" s="429"/>
      <c r="P372" s="429"/>
      <c r="Q372" s="429"/>
      <c r="R372" s="429"/>
      <c r="S372" s="429"/>
      <c r="T372" s="429"/>
      <c r="U372" s="429"/>
      <c r="V372" s="429"/>
      <c r="W372" s="429"/>
      <c r="X372" s="429"/>
      <c r="Y372" s="429"/>
      <c r="Z372" s="429"/>
      <c r="AA372" s="429"/>
      <c r="AB372" s="429"/>
      <c r="AC372" s="430"/>
    </row>
    <row r="373" spans="1:32" ht="13.5" hidden="1" customHeight="1" x14ac:dyDescent="0.2">
      <c r="AC373" s="105"/>
    </row>
    <row r="374" spans="1:32" ht="61.5" hidden="1" customHeight="1" x14ac:dyDescent="0.2">
      <c r="A374" s="523" t="s">
        <v>48</v>
      </c>
      <c r="B374" s="524"/>
      <c r="C374" s="524"/>
      <c r="D374" s="524"/>
      <c r="E374" s="524"/>
      <c r="F374" s="524"/>
      <c r="G374" s="524"/>
      <c r="H374" s="524"/>
      <c r="I374" s="524"/>
      <c r="J374" s="524"/>
      <c r="K374" s="524"/>
      <c r="L374" s="524"/>
      <c r="M374" s="524"/>
      <c r="N374" s="524"/>
      <c r="O374" s="524"/>
      <c r="P374" s="524"/>
      <c r="Q374" s="524"/>
      <c r="R374" s="524"/>
      <c r="S374" s="524"/>
      <c r="T374" s="524"/>
      <c r="U374" s="524"/>
      <c r="V374" s="524"/>
      <c r="W374" s="524"/>
      <c r="X374" s="524"/>
      <c r="Y374" s="524"/>
      <c r="Z374" s="524"/>
      <c r="AA374" s="524"/>
      <c r="AB374" s="524"/>
      <c r="AC374" s="531"/>
    </row>
    <row r="375" spans="1:32" ht="63.75" hidden="1" customHeight="1" x14ac:dyDescent="0.2">
      <c r="A375" s="446" t="s">
        <v>103</v>
      </c>
      <c r="B375" s="447"/>
      <c r="C375" s="447"/>
      <c r="D375" s="447"/>
      <c r="E375" s="447"/>
      <c r="F375" s="447"/>
      <c r="G375" s="447"/>
      <c r="H375" s="447"/>
      <c r="I375" s="447"/>
      <c r="J375" s="447"/>
      <c r="K375" s="447"/>
      <c r="L375" s="447"/>
      <c r="M375" s="447"/>
      <c r="N375" s="447"/>
      <c r="O375" s="447"/>
      <c r="P375" s="447"/>
      <c r="Q375" s="447"/>
      <c r="R375" s="447"/>
      <c r="S375" s="447"/>
      <c r="T375" s="447"/>
      <c r="U375" s="447"/>
      <c r="V375" s="447"/>
      <c r="W375" s="447"/>
      <c r="X375" s="447"/>
      <c r="Y375" s="447"/>
      <c r="Z375" s="447"/>
      <c r="AA375" s="447"/>
      <c r="AB375" s="447"/>
      <c r="AC375" s="448"/>
    </row>
    <row r="376" spans="1:32" ht="93" hidden="1" customHeight="1" x14ac:dyDescent="0.2">
      <c r="A376" s="443" t="s">
        <v>132</v>
      </c>
      <c r="B376" s="444"/>
      <c r="C376" s="444"/>
      <c r="D376" s="444"/>
      <c r="E376" s="444"/>
      <c r="F376" s="444"/>
      <c r="G376" s="444"/>
      <c r="H376" s="444"/>
      <c r="I376" s="444"/>
      <c r="J376" s="444"/>
      <c r="K376" s="444"/>
      <c r="L376" s="444"/>
      <c r="M376" s="444"/>
      <c r="N376" s="444"/>
      <c r="O376" s="444"/>
      <c r="P376" s="444"/>
      <c r="Q376" s="444"/>
      <c r="R376" s="444"/>
      <c r="S376" s="444"/>
      <c r="T376" s="444"/>
      <c r="U376" s="444"/>
      <c r="V376" s="444"/>
      <c r="W376" s="444"/>
      <c r="X376" s="444"/>
      <c r="Y376" s="444"/>
      <c r="Z376" s="444"/>
      <c r="AA376" s="444"/>
      <c r="AB376" s="444"/>
      <c r="AC376" s="445"/>
    </row>
    <row r="377" spans="1:32" hidden="1" x14ac:dyDescent="0.2">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4"/>
    </row>
    <row r="378" spans="1:32" ht="16.5" hidden="1" x14ac:dyDescent="0.3">
      <c r="A378" s="142" t="s">
        <v>303</v>
      </c>
      <c r="B378" s="142" t="s">
        <v>310</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row>
    <row r="379" spans="1:32" hidden="1" x14ac:dyDescent="0.2">
      <c r="Q379" s="145"/>
    </row>
    <row r="380" spans="1:32" ht="34.5" hidden="1" customHeight="1" x14ac:dyDescent="0.25">
      <c r="A380" s="452" t="s">
        <v>104</v>
      </c>
      <c r="B380" s="452"/>
      <c r="C380" s="452"/>
      <c r="D380" s="452"/>
      <c r="E380" s="452"/>
      <c r="F380" s="452"/>
      <c r="G380" s="452"/>
      <c r="H380" s="452"/>
      <c r="I380" s="452"/>
      <c r="J380" s="452"/>
      <c r="K380" s="452"/>
      <c r="L380" s="452"/>
      <c r="M380" s="452"/>
      <c r="N380" s="452"/>
      <c r="O380" s="452"/>
      <c r="P380" s="452"/>
      <c r="Q380" s="452"/>
      <c r="R380" s="452"/>
      <c r="S380" s="452"/>
      <c r="T380" s="452"/>
      <c r="U380" s="452"/>
      <c r="V380" s="452"/>
      <c r="W380" s="452"/>
      <c r="X380" s="452"/>
      <c r="Y380" s="452"/>
      <c r="Z380" s="452"/>
      <c r="AA380" s="452"/>
      <c r="AB380" s="452"/>
      <c r="AC380" s="452"/>
    </row>
    <row r="381" spans="1:32" ht="27.75" hidden="1" customHeight="1" x14ac:dyDescent="0.2">
      <c r="A381" s="461" t="s">
        <v>163</v>
      </c>
      <c r="B381" s="462"/>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3"/>
      <c r="Y381" s="449" t="s">
        <v>51</v>
      </c>
      <c r="Z381" s="450"/>
      <c r="AA381" s="450"/>
      <c r="AB381" s="451"/>
      <c r="AC381" s="134"/>
      <c r="AD381" s="4"/>
      <c r="AE381" s="259" t="str">
        <f>IF(AD381=1,AF381,IF(AD381=2,AF382,IF(AD381=3,AF383,IF(AD381=4,AF384,""))))</f>
        <v/>
      </c>
      <c r="AF381" s="105">
        <v>-1</v>
      </c>
    </row>
    <row r="382" spans="1:32" ht="30" hidden="1" customHeight="1" x14ac:dyDescent="0.2">
      <c r="A382" s="461" t="s">
        <v>164</v>
      </c>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3"/>
      <c r="Y382" s="449" t="s">
        <v>37</v>
      </c>
      <c r="Z382" s="450"/>
      <c r="AA382" s="450"/>
      <c r="AB382" s="451"/>
      <c r="AC382" s="134"/>
      <c r="AF382" s="105">
        <v>0</v>
      </c>
    </row>
    <row r="383" spans="1:32" ht="30.75" hidden="1" customHeight="1" x14ac:dyDescent="0.2">
      <c r="A383" s="461" t="s">
        <v>165</v>
      </c>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3"/>
      <c r="Y383" s="449" t="s">
        <v>39</v>
      </c>
      <c r="Z383" s="450"/>
      <c r="AA383" s="450"/>
      <c r="AB383" s="451"/>
      <c r="AC383" s="134"/>
      <c r="AF383" s="105">
        <v>0.5</v>
      </c>
    </row>
    <row r="384" spans="1:32" ht="32.25" hidden="1" customHeight="1" x14ac:dyDescent="0.2">
      <c r="A384" s="461" t="s">
        <v>166</v>
      </c>
      <c r="B384" s="462"/>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3"/>
      <c r="Y384" s="449" t="s">
        <v>52</v>
      </c>
      <c r="Z384" s="450"/>
      <c r="AA384" s="450"/>
      <c r="AB384" s="451"/>
      <c r="AC384" s="134"/>
      <c r="AF384" s="105">
        <v>1</v>
      </c>
    </row>
    <row r="385" spans="1:29" hidden="1" x14ac:dyDescent="0.2"/>
    <row r="386" spans="1:29" hidden="1" x14ac:dyDescent="0.2"/>
    <row r="387" spans="1:29" hidden="1" x14ac:dyDescent="0.2"/>
    <row r="388" spans="1:29" hidden="1" x14ac:dyDescent="0.2"/>
    <row r="389" spans="1:29" hidden="1" x14ac:dyDescent="0.2"/>
    <row r="390" spans="1:29" hidden="1" x14ac:dyDescent="0.2"/>
    <row r="391" spans="1:29" hidden="1" x14ac:dyDescent="0.2"/>
    <row r="392" spans="1:29" ht="15" hidden="1" customHeight="1" x14ac:dyDescent="0.2">
      <c r="A392" s="423" t="s">
        <v>145</v>
      </c>
      <c r="B392" s="424"/>
      <c r="C392" s="424"/>
      <c r="D392" s="424"/>
      <c r="E392" s="424"/>
      <c r="F392" s="424"/>
      <c r="G392" s="424"/>
      <c r="H392" s="424"/>
      <c r="I392" s="424"/>
      <c r="J392" s="424"/>
      <c r="K392" s="424"/>
      <c r="L392" s="424"/>
      <c r="M392" s="424"/>
      <c r="N392" s="424"/>
      <c r="O392" s="424"/>
      <c r="P392" s="424"/>
      <c r="Q392" s="424"/>
      <c r="R392" s="424"/>
      <c r="S392" s="424"/>
      <c r="T392" s="424"/>
      <c r="U392" s="424"/>
      <c r="V392" s="424"/>
      <c r="W392" s="424"/>
      <c r="X392" s="424"/>
      <c r="Y392" s="424"/>
      <c r="Z392" s="424"/>
      <c r="AA392" s="424"/>
      <c r="AB392" s="424"/>
      <c r="AC392" s="425"/>
    </row>
    <row r="393" spans="1:29" ht="30" hidden="1" customHeight="1" x14ac:dyDescent="0.2">
      <c r="A393" s="428"/>
      <c r="B393" s="429"/>
      <c r="C393" s="429"/>
      <c r="D393" s="429"/>
      <c r="E393" s="429"/>
      <c r="F393" s="429"/>
      <c r="G393" s="429"/>
      <c r="H393" s="429"/>
      <c r="I393" s="429"/>
      <c r="J393" s="429"/>
      <c r="K393" s="429"/>
      <c r="L393" s="429"/>
      <c r="M393" s="429"/>
      <c r="N393" s="429"/>
      <c r="O393" s="429"/>
      <c r="P393" s="429"/>
      <c r="Q393" s="429"/>
      <c r="R393" s="429"/>
      <c r="S393" s="429"/>
      <c r="T393" s="429"/>
      <c r="U393" s="429"/>
      <c r="V393" s="429"/>
      <c r="W393" s="429"/>
      <c r="X393" s="429"/>
      <c r="Y393" s="429"/>
      <c r="Z393" s="429"/>
      <c r="AA393" s="429"/>
      <c r="AB393" s="429"/>
      <c r="AC393" s="430"/>
    </row>
    <row r="394" spans="1:29" ht="14.25" hidden="1" customHeight="1" x14ac:dyDescent="0.2">
      <c r="AC394" s="105"/>
    </row>
    <row r="395" spans="1:29" ht="239.25" hidden="1" customHeight="1" x14ac:dyDescent="0.2">
      <c r="A395" s="454" t="s">
        <v>296</v>
      </c>
      <c r="B395" s="455"/>
      <c r="C395" s="455"/>
      <c r="D395" s="455"/>
      <c r="E395" s="455"/>
      <c r="F395" s="455"/>
      <c r="G395" s="455"/>
      <c r="H395" s="455"/>
      <c r="I395" s="455"/>
      <c r="J395" s="455"/>
      <c r="K395" s="455"/>
      <c r="L395" s="455"/>
      <c r="M395" s="455"/>
      <c r="N395" s="455"/>
      <c r="O395" s="455"/>
      <c r="P395" s="455"/>
      <c r="Q395" s="455"/>
      <c r="R395" s="455"/>
      <c r="S395" s="455"/>
      <c r="T395" s="455"/>
      <c r="U395" s="455"/>
      <c r="V395" s="455"/>
      <c r="W395" s="455"/>
      <c r="X395" s="455"/>
      <c r="Y395" s="455"/>
      <c r="Z395" s="455"/>
      <c r="AA395" s="455"/>
      <c r="AB395" s="455"/>
      <c r="AC395" s="456"/>
    </row>
    <row r="396" spans="1:29" hidden="1" x14ac:dyDescent="0.2"/>
    <row r="397" spans="1:29" hidden="1" x14ac:dyDescent="0.2"/>
    <row r="398" spans="1:29" ht="15" hidden="1" customHeight="1" x14ac:dyDescent="0.25">
      <c r="A398" s="142" t="s">
        <v>302</v>
      </c>
      <c r="B398" s="142" t="s">
        <v>212</v>
      </c>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row>
    <row r="399" spans="1:29" ht="14.25" hidden="1" customHeight="1" x14ac:dyDescent="0.2">
      <c r="Q399" s="145"/>
    </row>
    <row r="400" spans="1:29" ht="46.5" hidden="1" customHeight="1" x14ac:dyDescent="0.2">
      <c r="A400" s="532" t="s">
        <v>105</v>
      </c>
      <c r="B400" s="532"/>
      <c r="C400" s="532"/>
      <c r="D400" s="532"/>
      <c r="E400" s="532"/>
      <c r="F400" s="532"/>
      <c r="G400" s="532"/>
      <c r="H400" s="532"/>
      <c r="I400" s="532"/>
      <c r="J400" s="532"/>
      <c r="K400" s="532"/>
      <c r="L400" s="532"/>
      <c r="M400" s="532"/>
      <c r="N400" s="532"/>
      <c r="O400" s="532"/>
      <c r="P400" s="532"/>
      <c r="Q400" s="532"/>
      <c r="R400" s="532"/>
      <c r="S400" s="532"/>
      <c r="T400" s="532"/>
      <c r="U400" s="532"/>
      <c r="V400" s="532"/>
      <c r="W400" s="532"/>
      <c r="X400" s="532"/>
      <c r="Y400" s="532"/>
      <c r="Z400" s="532"/>
      <c r="AA400" s="532"/>
      <c r="AB400" s="532"/>
      <c r="AC400" s="532"/>
    </row>
    <row r="401" spans="1:32" ht="31.5" hidden="1" customHeight="1" x14ac:dyDescent="0.2">
      <c r="A401" s="521" t="s">
        <v>167</v>
      </c>
      <c r="B401" s="518"/>
      <c r="C401" s="518"/>
      <c r="D401" s="518"/>
      <c r="E401" s="518"/>
      <c r="F401" s="518"/>
      <c r="G401" s="518"/>
      <c r="H401" s="518"/>
      <c r="I401" s="518"/>
      <c r="J401" s="518"/>
      <c r="K401" s="518"/>
      <c r="L401" s="518"/>
      <c r="M401" s="518"/>
      <c r="N401" s="518"/>
      <c r="O401" s="518"/>
      <c r="P401" s="518"/>
      <c r="Q401" s="518"/>
      <c r="R401" s="518"/>
      <c r="S401" s="518"/>
      <c r="T401" s="518"/>
      <c r="U401" s="518"/>
      <c r="V401" s="518"/>
      <c r="W401" s="518"/>
      <c r="X401" s="519"/>
      <c r="Y401" s="449" t="s">
        <v>37</v>
      </c>
      <c r="Z401" s="450"/>
      <c r="AA401" s="450"/>
      <c r="AB401" s="451"/>
      <c r="AC401" s="134"/>
      <c r="AD401" s="4"/>
      <c r="AE401" s="259" t="str">
        <f>IF(AD401=1,AF401,IF(AD401=2,AF403,""))</f>
        <v/>
      </c>
      <c r="AF401" s="105">
        <v>0</v>
      </c>
    </row>
    <row r="402" spans="1:32" ht="31.5" hidden="1" customHeight="1" x14ac:dyDescent="0.2">
      <c r="A402" s="276"/>
      <c r="B402" s="277"/>
      <c r="C402" s="277"/>
      <c r="D402" s="277"/>
      <c r="E402" s="277"/>
      <c r="F402" s="277"/>
      <c r="G402" s="277"/>
      <c r="H402" s="277"/>
      <c r="I402" s="277"/>
      <c r="J402" s="277"/>
      <c r="K402" s="277"/>
      <c r="L402" s="277"/>
      <c r="M402" s="277"/>
      <c r="N402" s="277"/>
      <c r="O402" s="277"/>
      <c r="P402" s="277"/>
      <c r="Q402" s="277"/>
      <c r="R402" s="277"/>
      <c r="S402" s="277"/>
      <c r="T402" s="277"/>
      <c r="U402" s="277"/>
      <c r="V402" s="277"/>
      <c r="W402" s="277"/>
      <c r="X402" s="278"/>
      <c r="Y402" s="280"/>
      <c r="Z402" s="280"/>
      <c r="AA402" s="280"/>
      <c r="AB402" s="280"/>
      <c r="AC402" s="134"/>
      <c r="AD402" s="282"/>
      <c r="AE402" s="256"/>
    </row>
    <row r="403" spans="1:32" ht="39" hidden="1" customHeight="1" x14ac:dyDescent="0.2">
      <c r="A403" s="521" t="s">
        <v>168</v>
      </c>
      <c r="B403" s="518"/>
      <c r="C403" s="518"/>
      <c r="D403" s="518"/>
      <c r="E403" s="518"/>
      <c r="F403" s="518"/>
      <c r="G403" s="518"/>
      <c r="H403" s="518"/>
      <c r="I403" s="518"/>
      <c r="J403" s="518"/>
      <c r="K403" s="518"/>
      <c r="L403" s="518"/>
      <c r="M403" s="518"/>
      <c r="N403" s="518"/>
      <c r="O403" s="518"/>
      <c r="P403" s="518"/>
      <c r="Q403" s="518"/>
      <c r="R403" s="518"/>
      <c r="S403" s="518"/>
      <c r="T403" s="518"/>
      <c r="U403" s="518"/>
      <c r="V403" s="518"/>
      <c r="W403" s="518"/>
      <c r="X403" s="519"/>
      <c r="Y403" s="449" t="s">
        <v>52</v>
      </c>
      <c r="Z403" s="450"/>
      <c r="AA403" s="450"/>
      <c r="AB403" s="451"/>
      <c r="AC403" s="134"/>
      <c r="AF403" s="105">
        <v>1</v>
      </c>
    </row>
    <row r="404" spans="1:32" hidden="1" x14ac:dyDescent="0.2"/>
    <row r="405" spans="1:32" hidden="1" x14ac:dyDescent="0.2"/>
    <row r="406" spans="1:32" ht="15" hidden="1" customHeight="1" x14ac:dyDescent="0.2">
      <c r="A406" s="423" t="s">
        <v>145</v>
      </c>
      <c r="B406" s="424"/>
      <c r="C406" s="424"/>
      <c r="D406" s="424"/>
      <c r="E406" s="424"/>
      <c r="F406" s="424"/>
      <c r="G406" s="424"/>
      <c r="H406" s="424"/>
      <c r="I406" s="424"/>
      <c r="J406" s="424"/>
      <c r="K406" s="424"/>
      <c r="L406" s="424"/>
      <c r="M406" s="424"/>
      <c r="N406" s="424"/>
      <c r="O406" s="424"/>
      <c r="P406" s="424"/>
      <c r="Q406" s="424"/>
      <c r="R406" s="424"/>
      <c r="S406" s="424"/>
      <c r="T406" s="424"/>
      <c r="U406" s="424"/>
      <c r="V406" s="424"/>
      <c r="W406" s="424"/>
      <c r="X406" s="424"/>
      <c r="Y406" s="424"/>
      <c r="Z406" s="424"/>
      <c r="AA406" s="424"/>
      <c r="AB406" s="424"/>
      <c r="AC406" s="425"/>
    </row>
    <row r="407" spans="1:32" ht="30" hidden="1" customHeight="1" x14ac:dyDescent="0.2">
      <c r="A407" s="457"/>
      <c r="B407" s="458"/>
      <c r="C407" s="458"/>
      <c r="D407" s="458"/>
      <c r="E407" s="458"/>
      <c r="F407" s="458"/>
      <c r="G407" s="458"/>
      <c r="H407" s="458"/>
      <c r="I407" s="458"/>
      <c r="J407" s="458"/>
      <c r="K407" s="458"/>
      <c r="L407" s="458"/>
      <c r="M407" s="458"/>
      <c r="N407" s="458"/>
      <c r="O407" s="458"/>
      <c r="P407" s="458"/>
      <c r="Q407" s="458"/>
      <c r="R407" s="458"/>
      <c r="S407" s="458"/>
      <c r="T407" s="458"/>
      <c r="U407" s="458"/>
      <c r="V407" s="458"/>
      <c r="W407" s="458"/>
      <c r="X407" s="458"/>
      <c r="Y407" s="458"/>
      <c r="Z407" s="458"/>
      <c r="AA407" s="458"/>
      <c r="AB407" s="458"/>
      <c r="AC407" s="459"/>
    </row>
    <row r="408" spans="1:32" s="262" customFormat="1" ht="14.25" hidden="1"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51"/>
    </row>
    <row r="409" spans="1:32" ht="188.25" hidden="1" customHeight="1" x14ac:dyDescent="0.2">
      <c r="A409" s="454" t="s">
        <v>53</v>
      </c>
      <c r="B409" s="455"/>
      <c r="C409" s="455"/>
      <c r="D409" s="455"/>
      <c r="E409" s="455"/>
      <c r="F409" s="455"/>
      <c r="G409" s="455"/>
      <c r="H409" s="455"/>
      <c r="I409" s="455"/>
      <c r="J409" s="455"/>
      <c r="K409" s="455"/>
      <c r="L409" s="455"/>
      <c r="M409" s="455"/>
      <c r="N409" s="455"/>
      <c r="O409" s="455"/>
      <c r="P409" s="455"/>
      <c r="Q409" s="455"/>
      <c r="R409" s="455"/>
      <c r="S409" s="455"/>
      <c r="T409" s="455"/>
      <c r="U409" s="455"/>
      <c r="V409" s="455"/>
      <c r="W409" s="455"/>
      <c r="X409" s="455"/>
      <c r="Y409" s="455"/>
      <c r="Z409" s="455"/>
      <c r="AA409" s="455"/>
      <c r="AB409" s="455"/>
      <c r="AC409" s="456"/>
    </row>
    <row r="410" spans="1:32" hidden="1" x14ac:dyDescent="0.2"/>
    <row r="411" spans="1:32" hidden="1" x14ac:dyDescent="0.2"/>
    <row r="412" spans="1:32" hidden="1" x14ac:dyDescent="0.2"/>
    <row r="413" spans="1:32" hidden="1" x14ac:dyDescent="0.2"/>
    <row r="414" spans="1:32" hidden="1" x14ac:dyDescent="0.2"/>
    <row r="415" spans="1:32" hidden="1" x14ac:dyDescent="0.2"/>
    <row r="416" spans="1:32" hidden="1" x14ac:dyDescent="0.2"/>
    <row r="417" spans="1:32" ht="15" hidden="1" x14ac:dyDescent="0.25">
      <c r="A417" s="142" t="s">
        <v>301</v>
      </c>
      <c r="B417" s="142" t="s">
        <v>213</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row>
    <row r="418" spans="1:32" hidden="1" x14ac:dyDescent="0.2"/>
    <row r="419" spans="1:32" ht="30.75" hidden="1" customHeight="1" x14ac:dyDescent="0.2">
      <c r="A419" s="453" t="s">
        <v>142</v>
      </c>
      <c r="B419" s="453"/>
      <c r="C419" s="453"/>
      <c r="D419" s="453"/>
      <c r="E419" s="453"/>
      <c r="F419" s="453"/>
      <c r="G419" s="453"/>
      <c r="H419" s="453"/>
      <c r="I419" s="453"/>
      <c r="J419" s="453"/>
      <c r="K419" s="453"/>
      <c r="L419" s="453"/>
      <c r="M419" s="453"/>
      <c r="N419" s="453"/>
      <c r="O419" s="453"/>
      <c r="P419" s="453"/>
      <c r="Q419" s="453"/>
      <c r="R419" s="453"/>
      <c r="S419" s="453"/>
      <c r="T419" s="453"/>
      <c r="U419" s="453"/>
      <c r="V419" s="453"/>
      <c r="W419" s="453"/>
      <c r="X419" s="453"/>
      <c r="Y419" s="453"/>
      <c r="Z419" s="453"/>
      <c r="AA419" s="453"/>
      <c r="AB419" s="453"/>
      <c r="AC419" s="453"/>
    </row>
    <row r="420" spans="1:32" ht="16.5" hidden="1" customHeight="1" x14ac:dyDescent="0.2">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row>
    <row r="421" spans="1:32" ht="33.75" hidden="1" customHeight="1" x14ac:dyDescent="0.2">
      <c r="A421" s="529" t="s">
        <v>141</v>
      </c>
      <c r="B421" s="529"/>
      <c r="C421" s="529"/>
      <c r="D421" s="529"/>
      <c r="E421" s="529"/>
      <c r="F421" s="529"/>
      <c r="G421" s="529"/>
      <c r="H421" s="529"/>
      <c r="I421" s="529"/>
      <c r="J421" s="529"/>
      <c r="K421" s="529"/>
      <c r="L421" s="529"/>
      <c r="M421" s="529"/>
      <c r="N421" s="529"/>
      <c r="O421" s="529"/>
      <c r="P421" s="529"/>
      <c r="Q421" s="529"/>
      <c r="R421" s="529"/>
      <c r="S421" s="529"/>
      <c r="T421" s="529"/>
      <c r="U421" s="529"/>
      <c r="V421" s="529"/>
      <c r="W421" s="529"/>
      <c r="X421" s="529"/>
      <c r="Y421" s="529"/>
      <c r="Z421" s="529"/>
      <c r="AA421" s="529"/>
      <c r="AB421" s="529"/>
      <c r="AC421" s="147"/>
    </row>
    <row r="422" spans="1:32" ht="45" hidden="1" customHeight="1" x14ac:dyDescent="0.2">
      <c r="A422" s="464" t="s">
        <v>285</v>
      </c>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6"/>
      <c r="Y422" s="536" t="s">
        <v>37</v>
      </c>
      <c r="Z422" s="537"/>
      <c r="AA422" s="537"/>
      <c r="AB422" s="538"/>
      <c r="AC422" s="148"/>
      <c r="AD422" s="4"/>
      <c r="AE422" s="259" t="str">
        <f>IF(AD422=1,AF422,IF(AD422=2,AF423,""))</f>
        <v/>
      </c>
      <c r="AF422" s="105">
        <v>0</v>
      </c>
    </row>
    <row r="423" spans="1:32" ht="32.25" hidden="1" customHeight="1" x14ac:dyDescent="0.2">
      <c r="A423" s="464" t="s">
        <v>189</v>
      </c>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6"/>
      <c r="Y423" s="536" t="s">
        <v>39</v>
      </c>
      <c r="Z423" s="537"/>
      <c r="AA423" s="537"/>
      <c r="AB423" s="538"/>
      <c r="AC423" s="134"/>
      <c r="AF423" s="105">
        <v>0.5</v>
      </c>
    </row>
    <row r="424" spans="1:32" ht="33" hidden="1" customHeight="1" x14ac:dyDescent="0.2">
      <c r="A424" s="149" t="s">
        <v>139</v>
      </c>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1"/>
      <c r="Z424" s="151"/>
      <c r="AA424" s="151"/>
      <c r="AB424" s="151"/>
      <c r="AC424" s="111"/>
    </row>
    <row r="425" spans="1:32" ht="36" hidden="1" customHeight="1" x14ac:dyDescent="0.2">
      <c r="A425" s="530" t="s">
        <v>140</v>
      </c>
      <c r="B425" s="530"/>
      <c r="C425" s="530"/>
      <c r="D425" s="530"/>
      <c r="E425" s="530"/>
      <c r="F425" s="530"/>
      <c r="G425" s="530"/>
      <c r="H425" s="530"/>
      <c r="I425" s="530"/>
      <c r="J425" s="530"/>
      <c r="K425" s="530"/>
      <c r="L425" s="530"/>
      <c r="M425" s="530"/>
      <c r="N425" s="530"/>
      <c r="O425" s="530"/>
      <c r="P425" s="530"/>
      <c r="Q425" s="530"/>
      <c r="R425" s="530"/>
      <c r="S425" s="530"/>
      <c r="T425" s="530"/>
      <c r="U425" s="530"/>
      <c r="V425" s="530"/>
      <c r="W425" s="530"/>
      <c r="X425" s="530"/>
      <c r="Y425" s="530"/>
      <c r="Z425" s="530"/>
      <c r="AA425" s="530"/>
      <c r="AB425" s="530"/>
      <c r="AC425" s="111"/>
    </row>
    <row r="426" spans="1:32" ht="47.25" hidden="1" customHeight="1" x14ac:dyDescent="0.2">
      <c r="A426" s="464" t="s">
        <v>169</v>
      </c>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6"/>
      <c r="Y426" s="536" t="s">
        <v>37</v>
      </c>
      <c r="Z426" s="537"/>
      <c r="AA426" s="537"/>
      <c r="AB426" s="538"/>
      <c r="AC426" s="134"/>
      <c r="AE426" s="259" t="str">
        <f>IF(AD422=3,AF422,IF(AD422=4,AF423,""))</f>
        <v/>
      </c>
    </row>
    <row r="427" spans="1:32" ht="33.75" hidden="1" customHeight="1" x14ac:dyDescent="0.2">
      <c r="A427" s="464" t="s">
        <v>190</v>
      </c>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6"/>
      <c r="Y427" s="536" t="s">
        <v>39</v>
      </c>
      <c r="Z427" s="537"/>
      <c r="AA427" s="537"/>
      <c r="AB427" s="538"/>
      <c r="AC427" s="134"/>
    </row>
    <row r="428" spans="1:32" hidden="1" x14ac:dyDescent="0.2"/>
    <row r="429" spans="1:32" ht="15" hidden="1" customHeight="1" x14ac:dyDescent="0.2">
      <c r="A429" s="423" t="s">
        <v>145</v>
      </c>
      <c r="B429" s="424"/>
      <c r="C429" s="424"/>
      <c r="D429" s="424"/>
      <c r="E429" s="424"/>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5"/>
    </row>
    <row r="430" spans="1:32" ht="30" hidden="1" customHeight="1" x14ac:dyDescent="0.2">
      <c r="A430" s="428"/>
      <c r="B430" s="429"/>
      <c r="C430" s="429"/>
      <c r="D430" s="429"/>
      <c r="E430" s="429"/>
      <c r="F430" s="429"/>
      <c r="G430" s="429"/>
      <c r="H430" s="429"/>
      <c r="I430" s="429"/>
      <c r="J430" s="429"/>
      <c r="K430" s="429"/>
      <c r="L430" s="429"/>
      <c r="M430" s="429"/>
      <c r="N430" s="429"/>
      <c r="O430" s="429"/>
      <c r="P430" s="429"/>
      <c r="Q430" s="429"/>
      <c r="R430" s="429"/>
      <c r="S430" s="429"/>
      <c r="T430" s="429"/>
      <c r="U430" s="429"/>
      <c r="V430" s="429"/>
      <c r="W430" s="429"/>
      <c r="X430" s="429"/>
      <c r="Y430" s="429"/>
      <c r="Z430" s="429"/>
      <c r="AA430" s="429"/>
      <c r="AB430" s="429"/>
      <c r="AC430" s="430"/>
    </row>
    <row r="431" spans="1:32" hidden="1" x14ac:dyDescent="0.2"/>
    <row r="432" spans="1:32" hidden="1" x14ac:dyDescent="0.2"/>
    <row r="433" spans="1:32" ht="15" hidden="1" customHeight="1" x14ac:dyDescent="0.25">
      <c r="A433" s="452" t="s">
        <v>106</v>
      </c>
      <c r="B433" s="452"/>
      <c r="C433" s="452"/>
      <c r="D433" s="452"/>
      <c r="E433" s="452"/>
      <c r="F433" s="452"/>
      <c r="G433" s="452"/>
      <c r="H433" s="452"/>
      <c r="I433" s="452"/>
      <c r="J433" s="452"/>
      <c r="K433" s="452"/>
      <c r="L433" s="452"/>
      <c r="M433" s="452"/>
      <c r="N433" s="452"/>
      <c r="O433" s="452"/>
      <c r="P433" s="452"/>
      <c r="Q433" s="452"/>
      <c r="R433" s="452"/>
      <c r="S433" s="452"/>
      <c r="T433" s="452"/>
      <c r="U433" s="452"/>
      <c r="V433" s="452"/>
      <c r="W433" s="452"/>
      <c r="X433" s="452"/>
      <c r="Y433" s="452"/>
      <c r="Z433" s="452"/>
      <c r="AA433" s="452"/>
      <c r="AB433" s="452"/>
      <c r="AC433" s="452"/>
    </row>
    <row r="434" spans="1:32" ht="33" hidden="1" customHeight="1" x14ac:dyDescent="0.2">
      <c r="A434" s="461" t="s">
        <v>170</v>
      </c>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3"/>
      <c r="Y434" s="449" t="s">
        <v>36</v>
      </c>
      <c r="Z434" s="450"/>
      <c r="AA434" s="450"/>
      <c r="AB434" s="451"/>
      <c r="AC434" s="134"/>
      <c r="AD434" s="4"/>
      <c r="AE434" s="259" t="str">
        <f>IF(AD434=1,AF434,IF(AD434=2,AF435,IF(AD434=3,AF436,IF(AD434=4,AF437,""))))</f>
        <v/>
      </c>
      <c r="AF434" s="105">
        <v>-0.5</v>
      </c>
    </row>
    <row r="435" spans="1:32" ht="20.25" hidden="1" customHeight="1" x14ac:dyDescent="0.2">
      <c r="A435" s="461" t="s">
        <v>171</v>
      </c>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3"/>
      <c r="Y435" s="449" t="s">
        <v>37</v>
      </c>
      <c r="Z435" s="450"/>
      <c r="AA435" s="450"/>
      <c r="AB435" s="451"/>
      <c r="AC435" s="134"/>
      <c r="AF435" s="105">
        <v>0</v>
      </c>
    </row>
    <row r="436" spans="1:32" ht="32.25" hidden="1" customHeight="1" x14ac:dyDescent="0.2">
      <c r="A436" s="461" t="s">
        <v>172</v>
      </c>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3"/>
      <c r="Y436" s="449" t="s">
        <v>38</v>
      </c>
      <c r="Z436" s="450"/>
      <c r="AA436" s="450"/>
      <c r="AB436" s="451"/>
      <c r="AC436" s="134"/>
      <c r="AF436" s="105">
        <v>0.25</v>
      </c>
    </row>
    <row r="437" spans="1:32" ht="20.25" hidden="1" customHeight="1" x14ac:dyDescent="0.2">
      <c r="A437" s="461" t="s">
        <v>173</v>
      </c>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3"/>
      <c r="Y437" s="449" t="s">
        <v>39</v>
      </c>
      <c r="Z437" s="450"/>
      <c r="AA437" s="450"/>
      <c r="AB437" s="451"/>
      <c r="AC437" s="134"/>
      <c r="AF437" s="105">
        <v>0.5</v>
      </c>
    </row>
    <row r="438" spans="1:32" hidden="1" x14ac:dyDescent="0.2"/>
    <row r="439" spans="1:32" hidden="1" x14ac:dyDescent="0.2"/>
    <row r="440" spans="1:32" ht="15" hidden="1" customHeight="1" x14ac:dyDescent="0.2">
      <c r="A440" s="423" t="s">
        <v>145</v>
      </c>
      <c r="B440" s="424"/>
      <c r="C440" s="424"/>
      <c r="D440" s="424"/>
      <c r="E440" s="424"/>
      <c r="F440" s="424"/>
      <c r="G440" s="424"/>
      <c r="H440" s="424"/>
      <c r="I440" s="424"/>
      <c r="J440" s="424"/>
      <c r="K440" s="424"/>
      <c r="L440" s="424"/>
      <c r="M440" s="424"/>
      <c r="N440" s="424"/>
      <c r="O440" s="424"/>
      <c r="P440" s="424"/>
      <c r="Q440" s="424"/>
      <c r="R440" s="424"/>
      <c r="S440" s="424"/>
      <c r="T440" s="424"/>
      <c r="U440" s="424"/>
      <c r="V440" s="424"/>
      <c r="W440" s="424"/>
      <c r="X440" s="424"/>
      <c r="Y440" s="424"/>
      <c r="Z440" s="424"/>
      <c r="AA440" s="424"/>
      <c r="AB440" s="424"/>
      <c r="AC440" s="425"/>
    </row>
    <row r="441" spans="1:32" ht="30" hidden="1" customHeight="1" x14ac:dyDescent="0.2">
      <c r="A441" s="428"/>
      <c r="B441" s="429"/>
      <c r="C441" s="429"/>
      <c r="D441" s="429"/>
      <c r="E441" s="429"/>
      <c r="F441" s="429"/>
      <c r="G441" s="429"/>
      <c r="H441" s="429"/>
      <c r="I441" s="429"/>
      <c r="J441" s="429"/>
      <c r="K441" s="429"/>
      <c r="L441" s="429"/>
      <c r="M441" s="429"/>
      <c r="N441" s="429"/>
      <c r="O441" s="429"/>
      <c r="P441" s="429"/>
      <c r="Q441" s="429"/>
      <c r="R441" s="429"/>
      <c r="S441" s="429"/>
      <c r="T441" s="429"/>
      <c r="U441" s="429"/>
      <c r="V441" s="429"/>
      <c r="W441" s="429"/>
      <c r="X441" s="429"/>
      <c r="Y441" s="429"/>
      <c r="Z441" s="429"/>
      <c r="AA441" s="429"/>
      <c r="AB441" s="429"/>
      <c r="AC441" s="430"/>
    </row>
    <row r="442" spans="1:32" hidden="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row>
    <row r="443" spans="1:32" hidden="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row>
    <row r="444" spans="1:32" hidden="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row>
    <row r="445" spans="1:32" hidden="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row>
    <row r="446" spans="1:32" hidden="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row>
    <row r="447" spans="1:32" hidden="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row>
    <row r="448" spans="1:32" hidden="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row>
    <row r="449" spans="1:32" s="264" customFormat="1" ht="267" hidden="1" customHeight="1" x14ac:dyDescent="0.2">
      <c r="A449" s="464" t="s">
        <v>376</v>
      </c>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c r="AA449" s="465"/>
      <c r="AB449" s="465"/>
      <c r="AC449" s="466"/>
      <c r="AD449" s="263"/>
    </row>
    <row r="450" spans="1:32" hidden="1" x14ac:dyDescent="0.2"/>
    <row r="451" spans="1:32" hidden="1" x14ac:dyDescent="0.2"/>
    <row r="452" spans="1:32" ht="15" hidden="1" x14ac:dyDescent="0.25">
      <c r="A452" s="152" t="s">
        <v>300</v>
      </c>
      <c r="B452" s="142" t="s">
        <v>216</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row>
    <row r="453" spans="1:32" ht="15" hidden="1" x14ac:dyDescent="0.25">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row>
    <row r="454" spans="1:32" ht="30.75" hidden="1" customHeight="1" x14ac:dyDescent="0.25">
      <c r="A454" s="460" t="s">
        <v>107</v>
      </c>
      <c r="B454" s="460"/>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row>
    <row r="455" spans="1:32" ht="13.5" hidden="1" customHeight="1" x14ac:dyDescent="0.2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row>
    <row r="456" spans="1:32" ht="21" hidden="1" customHeight="1" x14ac:dyDescent="0.2">
      <c r="A456" s="461" t="s">
        <v>147</v>
      </c>
      <c r="B456" s="462"/>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3"/>
      <c r="Y456" s="449" t="s">
        <v>37</v>
      </c>
      <c r="Z456" s="450"/>
      <c r="AA456" s="450"/>
      <c r="AB456" s="451"/>
      <c r="AC456" s="134"/>
      <c r="AD456" s="4"/>
      <c r="AE456" s="259" t="str">
        <f>IF(AD456=1,AF456,IF(AD456=2,AF457,""))</f>
        <v/>
      </c>
      <c r="AF456" s="105">
        <v>0</v>
      </c>
    </row>
    <row r="457" spans="1:32" ht="32.25" hidden="1" customHeight="1" x14ac:dyDescent="0.2">
      <c r="A457" s="461" t="s">
        <v>148</v>
      </c>
      <c r="B457" s="462"/>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3"/>
      <c r="Y457" s="449" t="s">
        <v>39</v>
      </c>
      <c r="Z457" s="450"/>
      <c r="AA457" s="450"/>
      <c r="AB457" s="451"/>
      <c r="AC457" s="134"/>
      <c r="AF457" s="105">
        <v>0.5</v>
      </c>
    </row>
    <row r="458" spans="1:32" hidden="1" x14ac:dyDescent="0.2"/>
    <row r="459" spans="1:32" ht="15" hidden="1" customHeight="1" x14ac:dyDescent="0.2">
      <c r="A459" s="423" t="s">
        <v>145</v>
      </c>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c r="X459" s="424"/>
      <c r="Y459" s="424"/>
      <c r="Z459" s="424"/>
      <c r="AA459" s="424"/>
      <c r="AB459" s="424"/>
      <c r="AC459" s="425"/>
    </row>
    <row r="460" spans="1:32" ht="30" hidden="1" customHeight="1" x14ac:dyDescent="0.2">
      <c r="A460" s="428"/>
      <c r="B460" s="429"/>
      <c r="C460" s="429"/>
      <c r="D460" s="429"/>
      <c r="E460" s="429"/>
      <c r="F460" s="429"/>
      <c r="G460" s="429"/>
      <c r="H460" s="429"/>
      <c r="I460" s="429"/>
      <c r="J460" s="429"/>
      <c r="K460" s="429"/>
      <c r="L460" s="429"/>
      <c r="M460" s="429"/>
      <c r="N460" s="429"/>
      <c r="O460" s="429"/>
      <c r="P460" s="429"/>
      <c r="Q460" s="429"/>
      <c r="R460" s="429"/>
      <c r="S460" s="429"/>
      <c r="T460" s="429"/>
      <c r="U460" s="429"/>
      <c r="V460" s="429"/>
      <c r="W460" s="429"/>
      <c r="X460" s="429"/>
      <c r="Y460" s="429"/>
      <c r="Z460" s="429"/>
      <c r="AA460" s="429"/>
      <c r="AB460" s="429"/>
      <c r="AC460" s="430"/>
    </row>
    <row r="461" spans="1:32" hidden="1" x14ac:dyDescent="0.2"/>
    <row r="462" spans="1:32" hidden="1" x14ac:dyDescent="0.2"/>
    <row r="463" spans="1:32" ht="19.5" hidden="1" customHeight="1" x14ac:dyDescent="0.25">
      <c r="A463" s="460" t="s">
        <v>108</v>
      </c>
      <c r="B463" s="460"/>
      <c r="C463" s="460"/>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row>
    <row r="464" spans="1:32" ht="17.25" hidden="1" customHeight="1" x14ac:dyDescent="0.25">
      <c r="A464" s="569" t="s">
        <v>55</v>
      </c>
      <c r="B464" s="569"/>
      <c r="C464" s="569"/>
      <c r="D464" s="569"/>
      <c r="E464" s="569"/>
      <c r="F464" s="569"/>
      <c r="G464" s="569"/>
      <c r="H464" s="569"/>
      <c r="I464" s="569"/>
      <c r="J464" s="569"/>
      <c r="K464" s="569"/>
      <c r="L464" s="569"/>
      <c r="M464" s="569"/>
      <c r="N464" s="569"/>
      <c r="O464" s="569"/>
      <c r="P464" s="569"/>
      <c r="Q464" s="569"/>
      <c r="R464" s="153"/>
      <c r="S464" s="153"/>
      <c r="T464" s="153"/>
      <c r="U464" s="153"/>
      <c r="V464" s="153"/>
      <c r="W464" s="153"/>
      <c r="X464" s="153"/>
      <c r="Y464" s="153"/>
      <c r="Z464" s="153"/>
      <c r="AA464" s="153"/>
      <c r="AB464" s="153"/>
      <c r="AC464" s="153"/>
    </row>
    <row r="465" spans="1:32" ht="15" hidden="1" x14ac:dyDescent="0.2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row>
    <row r="466" spans="1:32" ht="18" hidden="1" customHeight="1" x14ac:dyDescent="0.2">
      <c r="A466" s="461" t="s">
        <v>174</v>
      </c>
      <c r="B466" s="462"/>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3"/>
      <c r="Y466" s="449" t="s">
        <v>57</v>
      </c>
      <c r="Z466" s="450"/>
      <c r="AA466" s="450"/>
      <c r="AB466" s="451"/>
      <c r="AC466" s="134"/>
      <c r="AD466" s="4"/>
      <c r="AE466" s="259" t="str">
        <f>IF(AD466=1,AF466,IF(AD466=2,AF467,IF(AD466=3,AF468,IF(AD466=4,AF469,""))))</f>
        <v/>
      </c>
      <c r="AF466" s="105">
        <v>-0.25</v>
      </c>
    </row>
    <row r="467" spans="1:32" ht="18" hidden="1" customHeight="1" x14ac:dyDescent="0.2">
      <c r="A467" s="461" t="s">
        <v>175</v>
      </c>
      <c r="B467" s="462"/>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3"/>
      <c r="Y467" s="449" t="s">
        <v>37</v>
      </c>
      <c r="Z467" s="450"/>
      <c r="AA467" s="450"/>
      <c r="AB467" s="451"/>
      <c r="AC467" s="134"/>
      <c r="AF467" s="105">
        <v>0</v>
      </c>
    </row>
    <row r="468" spans="1:32" ht="32.25" hidden="1" customHeight="1" x14ac:dyDescent="0.2">
      <c r="A468" s="461" t="s">
        <v>176</v>
      </c>
      <c r="B468" s="462"/>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3"/>
      <c r="Y468" s="449" t="s">
        <v>58</v>
      </c>
      <c r="Z468" s="450"/>
      <c r="AA468" s="450"/>
      <c r="AB468" s="451"/>
      <c r="AC468" s="134"/>
      <c r="AF468" s="105">
        <v>0.125</v>
      </c>
    </row>
    <row r="469" spans="1:32" ht="18" hidden="1" customHeight="1" x14ac:dyDescent="0.2">
      <c r="A469" s="461" t="s">
        <v>177</v>
      </c>
      <c r="B469" s="462"/>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3"/>
      <c r="Y469" s="449" t="s">
        <v>38</v>
      </c>
      <c r="Z469" s="450"/>
      <c r="AA469" s="450"/>
      <c r="AB469" s="451"/>
      <c r="AC469" s="134"/>
      <c r="AF469" s="105">
        <v>0.25</v>
      </c>
    </row>
    <row r="470" spans="1:32" hidden="1" x14ac:dyDescent="0.2"/>
    <row r="471" spans="1:32" ht="15" hidden="1" customHeight="1" x14ac:dyDescent="0.2">
      <c r="A471" s="423" t="s">
        <v>145</v>
      </c>
      <c r="B471" s="424"/>
      <c r="C471" s="424"/>
      <c r="D471" s="424"/>
      <c r="E471" s="424"/>
      <c r="F471" s="424"/>
      <c r="G471" s="424"/>
      <c r="H471" s="424"/>
      <c r="I471" s="424"/>
      <c r="J471" s="424"/>
      <c r="K471" s="424"/>
      <c r="L471" s="424"/>
      <c r="M471" s="424"/>
      <c r="N471" s="424"/>
      <c r="O471" s="424"/>
      <c r="P471" s="424"/>
      <c r="Q471" s="424"/>
      <c r="R471" s="424"/>
      <c r="S471" s="424"/>
      <c r="T471" s="424"/>
      <c r="U471" s="424"/>
      <c r="V471" s="424"/>
      <c r="W471" s="424"/>
      <c r="X471" s="424"/>
      <c r="Y471" s="424"/>
      <c r="Z471" s="424"/>
      <c r="AA471" s="424"/>
      <c r="AB471" s="424"/>
      <c r="AC471" s="425"/>
    </row>
    <row r="472" spans="1:32" ht="30" hidden="1" customHeight="1" x14ac:dyDescent="0.2">
      <c r="A472" s="428"/>
      <c r="B472" s="429"/>
      <c r="C472" s="429"/>
      <c r="D472" s="429"/>
      <c r="E472" s="429"/>
      <c r="F472" s="429"/>
      <c r="G472" s="429"/>
      <c r="H472" s="429"/>
      <c r="I472" s="429"/>
      <c r="J472" s="429"/>
      <c r="K472" s="429"/>
      <c r="L472" s="429"/>
      <c r="M472" s="429"/>
      <c r="N472" s="429"/>
      <c r="O472" s="429"/>
      <c r="P472" s="429"/>
      <c r="Q472" s="429"/>
      <c r="R472" s="429"/>
      <c r="S472" s="429"/>
      <c r="T472" s="429"/>
      <c r="U472" s="429"/>
      <c r="V472" s="429"/>
      <c r="W472" s="429"/>
      <c r="X472" s="429"/>
      <c r="Y472" s="429"/>
      <c r="Z472" s="429"/>
      <c r="AA472" s="429"/>
      <c r="AB472" s="429"/>
      <c r="AC472" s="430"/>
    </row>
    <row r="473" spans="1:32" hidden="1" x14ac:dyDescent="0.2"/>
    <row r="474" spans="1:32" hidden="1" x14ac:dyDescent="0.2"/>
    <row r="475" spans="1:32" hidden="1" x14ac:dyDescent="0.2"/>
    <row r="476" spans="1:32" hidden="1" x14ac:dyDescent="0.2"/>
    <row r="477" spans="1:32" hidden="1" x14ac:dyDescent="0.2"/>
    <row r="478" spans="1:32" hidden="1" x14ac:dyDescent="0.2"/>
    <row r="479" spans="1:32" hidden="1" x14ac:dyDescent="0.2"/>
    <row r="480" spans="1:32" ht="15" hidden="1" customHeight="1" x14ac:dyDescent="0.25">
      <c r="A480" s="569" t="s">
        <v>56</v>
      </c>
      <c r="B480" s="569"/>
      <c r="C480" s="569"/>
      <c r="D480" s="569"/>
      <c r="E480" s="569"/>
      <c r="F480" s="569"/>
      <c r="G480" s="569"/>
      <c r="H480" s="569"/>
      <c r="I480" s="569"/>
      <c r="J480" s="569"/>
      <c r="K480" s="569"/>
      <c r="L480" s="569"/>
      <c r="M480" s="569"/>
      <c r="N480" s="569"/>
      <c r="O480" s="569"/>
      <c r="P480" s="569"/>
      <c r="Q480" s="569"/>
      <c r="R480" s="153"/>
      <c r="S480" s="153"/>
      <c r="T480" s="153"/>
      <c r="U480" s="153"/>
      <c r="V480" s="153"/>
      <c r="W480" s="153"/>
      <c r="X480" s="153"/>
      <c r="Y480" s="153"/>
      <c r="Z480" s="153"/>
      <c r="AA480" s="153"/>
      <c r="AB480" s="153"/>
      <c r="AC480" s="153"/>
    </row>
    <row r="481" spans="1:32" ht="15" hidden="1" x14ac:dyDescent="0.2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row>
    <row r="482" spans="1:32" ht="20.25" hidden="1" customHeight="1" x14ac:dyDescent="0.2">
      <c r="A482" s="521" t="s">
        <v>109</v>
      </c>
      <c r="B482" s="518"/>
      <c r="C482" s="518"/>
      <c r="D482" s="518"/>
      <c r="E482" s="518"/>
      <c r="F482" s="518"/>
      <c r="G482" s="518"/>
      <c r="H482" s="518"/>
      <c r="I482" s="518"/>
      <c r="J482" s="518"/>
      <c r="K482" s="518"/>
      <c r="L482" s="518"/>
      <c r="M482" s="518"/>
      <c r="N482" s="518"/>
      <c r="O482" s="518"/>
      <c r="P482" s="518"/>
      <c r="Q482" s="518"/>
      <c r="R482" s="518"/>
      <c r="S482" s="518"/>
      <c r="T482" s="518"/>
      <c r="U482" s="518"/>
      <c r="V482" s="518"/>
      <c r="W482" s="518"/>
      <c r="X482" s="519"/>
      <c r="Y482" s="449" t="s">
        <v>57</v>
      </c>
      <c r="Z482" s="450"/>
      <c r="AA482" s="450"/>
      <c r="AB482" s="451"/>
      <c r="AC482" s="134"/>
      <c r="AD482" s="4"/>
      <c r="AE482" s="259" t="str">
        <f>IF(AD482=1,AF482,IF(AD482=2,AF483,IF(AD482=3,AF484,"")))</f>
        <v/>
      </c>
      <c r="AF482" s="105">
        <v>-0.25</v>
      </c>
    </row>
    <row r="483" spans="1:32" ht="31.5" hidden="1" customHeight="1" x14ac:dyDescent="0.2">
      <c r="A483" s="521" t="s">
        <v>178</v>
      </c>
      <c r="B483" s="518"/>
      <c r="C483" s="518"/>
      <c r="D483" s="518"/>
      <c r="E483" s="518"/>
      <c r="F483" s="518"/>
      <c r="G483" s="518"/>
      <c r="H483" s="518"/>
      <c r="I483" s="518"/>
      <c r="J483" s="518"/>
      <c r="K483" s="518"/>
      <c r="L483" s="518"/>
      <c r="M483" s="518"/>
      <c r="N483" s="518"/>
      <c r="O483" s="518"/>
      <c r="P483" s="518"/>
      <c r="Q483" s="518"/>
      <c r="R483" s="518"/>
      <c r="S483" s="518"/>
      <c r="T483" s="518"/>
      <c r="U483" s="518"/>
      <c r="V483" s="518"/>
      <c r="W483" s="518"/>
      <c r="X483" s="519"/>
      <c r="Y483" s="449" t="s">
        <v>37</v>
      </c>
      <c r="Z483" s="450"/>
      <c r="AA483" s="450"/>
      <c r="AB483" s="451"/>
      <c r="AC483" s="134"/>
      <c r="AF483" s="105">
        <v>0</v>
      </c>
    </row>
    <row r="484" spans="1:32" ht="25.5" hidden="1" customHeight="1" x14ac:dyDescent="0.2">
      <c r="A484" s="521" t="s">
        <v>110</v>
      </c>
      <c r="B484" s="518"/>
      <c r="C484" s="518"/>
      <c r="D484" s="518"/>
      <c r="E484" s="518"/>
      <c r="F484" s="518"/>
      <c r="G484" s="518"/>
      <c r="H484" s="518"/>
      <c r="I484" s="518"/>
      <c r="J484" s="518"/>
      <c r="K484" s="518"/>
      <c r="L484" s="518"/>
      <c r="M484" s="518"/>
      <c r="N484" s="518"/>
      <c r="O484" s="518"/>
      <c r="P484" s="518"/>
      <c r="Q484" s="518"/>
      <c r="R484" s="518"/>
      <c r="S484" s="518"/>
      <c r="T484" s="518"/>
      <c r="U484" s="518"/>
      <c r="V484" s="518"/>
      <c r="W484" s="518"/>
      <c r="X484" s="519"/>
      <c r="Y484" s="449" t="s">
        <v>38</v>
      </c>
      <c r="Z484" s="450"/>
      <c r="AA484" s="450"/>
      <c r="AB484" s="451"/>
      <c r="AC484" s="134"/>
      <c r="AF484" s="105">
        <v>0.25</v>
      </c>
    </row>
    <row r="485" spans="1:32" hidden="1" x14ac:dyDescent="0.2"/>
    <row r="486" spans="1:32" ht="15" hidden="1" customHeight="1" x14ac:dyDescent="0.2">
      <c r="A486" s="423" t="s">
        <v>145</v>
      </c>
      <c r="B486" s="424"/>
      <c r="C486" s="424"/>
      <c r="D486" s="424"/>
      <c r="E486" s="424"/>
      <c r="F486" s="424"/>
      <c r="G486" s="424"/>
      <c r="H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5"/>
    </row>
    <row r="487" spans="1:32" ht="30" hidden="1" customHeight="1" x14ac:dyDescent="0.2">
      <c r="A487" s="428"/>
      <c r="B487" s="429"/>
      <c r="C487" s="429"/>
      <c r="D487" s="429"/>
      <c r="E487" s="429"/>
      <c r="F487" s="429"/>
      <c r="G487" s="429"/>
      <c r="H487" s="429"/>
      <c r="I487" s="429"/>
      <c r="J487" s="429"/>
      <c r="K487" s="429"/>
      <c r="L487" s="429"/>
      <c r="M487" s="429"/>
      <c r="N487" s="429"/>
      <c r="O487" s="429"/>
      <c r="P487" s="429"/>
      <c r="Q487" s="429"/>
      <c r="R487" s="429"/>
      <c r="S487" s="429"/>
      <c r="T487" s="429"/>
      <c r="U487" s="429"/>
      <c r="V487" s="429"/>
      <c r="W487" s="429"/>
      <c r="X487" s="429"/>
      <c r="Y487" s="429"/>
      <c r="Z487" s="429"/>
      <c r="AA487" s="429"/>
      <c r="AB487" s="429"/>
      <c r="AC487" s="430"/>
    </row>
    <row r="488" spans="1:32" hidden="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row>
    <row r="489" spans="1:32" hidden="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row>
    <row r="490" spans="1:32" ht="128.25" hidden="1" customHeight="1" x14ac:dyDescent="0.2">
      <c r="A490" s="542" t="s">
        <v>286</v>
      </c>
      <c r="B490" s="543"/>
      <c r="C490" s="543"/>
      <c r="D490" s="543"/>
      <c r="E490" s="543"/>
      <c r="F490" s="543"/>
      <c r="G490" s="543"/>
      <c r="H490" s="543"/>
      <c r="I490" s="543"/>
      <c r="J490" s="543"/>
      <c r="K490" s="543"/>
      <c r="L490" s="543"/>
      <c r="M490" s="543"/>
      <c r="N490" s="543"/>
      <c r="O490" s="543"/>
      <c r="P490" s="543"/>
      <c r="Q490" s="543"/>
      <c r="R490" s="543"/>
      <c r="S490" s="543"/>
      <c r="T490" s="543"/>
      <c r="U490" s="543"/>
      <c r="V490" s="543"/>
      <c r="W490" s="543"/>
      <c r="X490" s="543"/>
      <c r="Y490" s="543"/>
      <c r="Z490" s="543"/>
      <c r="AA490" s="543"/>
      <c r="AB490" s="543"/>
      <c r="AC490" s="544"/>
    </row>
    <row r="491" spans="1:32" ht="23.25" hidden="1" customHeight="1" x14ac:dyDescent="0.2">
      <c r="A491" s="578" t="s">
        <v>287</v>
      </c>
      <c r="B491" s="579"/>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80"/>
    </row>
    <row r="492" spans="1:32" ht="184.5" hidden="1" customHeight="1" x14ac:dyDescent="0.2">
      <c r="A492" s="575" t="s">
        <v>279</v>
      </c>
      <c r="B492" s="576"/>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7"/>
    </row>
    <row r="493" spans="1:32" hidden="1" x14ac:dyDescent="0.2"/>
    <row r="494" spans="1:32" hidden="1" x14ac:dyDescent="0.2"/>
    <row r="495" spans="1:32" hidden="1" x14ac:dyDescent="0.2"/>
    <row r="496" spans="1:32" hidden="1" x14ac:dyDescent="0.2"/>
    <row r="497" spans="1:34" hidden="1" x14ac:dyDescent="0.2"/>
    <row r="498" spans="1:34" hidden="1" x14ac:dyDescent="0.2"/>
    <row r="499" spans="1:34" hidden="1" x14ac:dyDescent="0.2"/>
    <row r="500" spans="1:34" ht="18" hidden="1" x14ac:dyDescent="0.25">
      <c r="A500" s="545" t="s">
        <v>59</v>
      </c>
      <c r="B500" s="545"/>
      <c r="C500" s="545"/>
      <c r="D500" s="545"/>
      <c r="E500" s="545"/>
      <c r="F500" s="545"/>
      <c r="G500" s="545"/>
      <c r="H500" s="545"/>
      <c r="I500" s="545"/>
      <c r="J500" s="545"/>
      <c r="K500" s="545"/>
      <c r="L500" s="545"/>
      <c r="M500" s="545"/>
      <c r="N500" s="545"/>
      <c r="O500" s="545"/>
      <c r="P500" s="545"/>
      <c r="Q500" s="545"/>
      <c r="R500" s="545"/>
      <c r="S500" s="545"/>
      <c r="T500" s="545"/>
      <c r="U500" s="545"/>
      <c r="V500" s="545"/>
      <c r="W500" s="545"/>
      <c r="X500" s="545"/>
      <c r="Y500" s="545"/>
      <c r="Z500" s="545"/>
      <c r="AA500" s="545"/>
      <c r="AB500" s="545"/>
      <c r="AC500" s="545"/>
      <c r="AE500" s="288" t="s">
        <v>388</v>
      </c>
    </row>
    <row r="502" spans="1:34" ht="15" x14ac:dyDescent="0.2">
      <c r="A502" s="388" t="s">
        <v>389</v>
      </c>
      <c r="B502" s="154" t="s">
        <v>299</v>
      </c>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E502" s="288" t="s">
        <v>384</v>
      </c>
    </row>
    <row r="503" spans="1:34" x14ac:dyDescent="0.2">
      <c r="Q503" s="145"/>
    </row>
    <row r="504" spans="1:34" ht="17.25" customHeight="1" x14ac:dyDescent="0.25">
      <c r="A504" s="452" t="s">
        <v>391</v>
      </c>
      <c r="B504" s="452"/>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E504" s="288" t="s">
        <v>392</v>
      </c>
      <c r="AF504" s="288"/>
      <c r="AG504" s="288"/>
      <c r="AH504" s="288"/>
    </row>
    <row r="505" spans="1:34" ht="19.5" customHeight="1" x14ac:dyDescent="0.2">
      <c r="A505" s="461" t="s">
        <v>179</v>
      </c>
      <c r="B505" s="462"/>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3"/>
      <c r="Y505" s="541" t="s">
        <v>51</v>
      </c>
      <c r="Z505" s="450"/>
      <c r="AA505" s="450"/>
      <c r="AB505" s="451"/>
      <c r="AC505" s="134"/>
      <c r="AD505" s="4"/>
      <c r="AE505" s="259" t="str">
        <f>IF(AD505=1,AF505,IF(AD505=2,AF506,IF(AD505=3,AF507,IF(AD505=4,AF508,""))))</f>
        <v/>
      </c>
      <c r="AF505" s="105">
        <v>-1</v>
      </c>
    </row>
    <row r="506" spans="1:34" ht="19.5" customHeight="1" x14ac:dyDescent="0.2">
      <c r="A506" s="461" t="s">
        <v>180</v>
      </c>
      <c r="B506" s="462"/>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3"/>
      <c r="Y506" s="541" t="s">
        <v>37</v>
      </c>
      <c r="Z506" s="450"/>
      <c r="AA506" s="450"/>
      <c r="AB506" s="451"/>
      <c r="AC506" s="134"/>
      <c r="AF506" s="105">
        <v>0</v>
      </c>
    </row>
    <row r="507" spans="1:34" ht="31.5" customHeight="1" x14ac:dyDescent="0.2">
      <c r="A507" s="461" t="s">
        <v>181</v>
      </c>
      <c r="B507" s="462"/>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3"/>
      <c r="Y507" s="541" t="s">
        <v>39</v>
      </c>
      <c r="Z507" s="450"/>
      <c r="AA507" s="450"/>
      <c r="AB507" s="451"/>
      <c r="AC507" s="134"/>
      <c r="AF507" s="105">
        <v>0.5</v>
      </c>
    </row>
    <row r="508" spans="1:34" ht="18" customHeight="1" x14ac:dyDescent="0.2">
      <c r="A508" s="461" t="s">
        <v>182</v>
      </c>
      <c r="B508" s="462"/>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3"/>
      <c r="Y508" s="541" t="s">
        <v>52</v>
      </c>
      <c r="Z508" s="450"/>
      <c r="AA508" s="450"/>
      <c r="AB508" s="451"/>
      <c r="AC508" s="134"/>
      <c r="AF508" s="105">
        <v>1</v>
      </c>
    </row>
    <row r="510" spans="1:34" ht="15" customHeight="1" x14ac:dyDescent="0.2">
      <c r="A510" s="423" t="s">
        <v>145</v>
      </c>
      <c r="B510" s="424"/>
      <c r="C510" s="424"/>
      <c r="D510" s="424"/>
      <c r="E510" s="424"/>
      <c r="F510" s="424"/>
      <c r="G510" s="424"/>
      <c r="H510" s="424"/>
      <c r="I510" s="424"/>
      <c r="J510" s="424"/>
      <c r="K510" s="424"/>
      <c r="L510" s="424"/>
      <c r="M510" s="424"/>
      <c r="N510" s="424"/>
      <c r="O510" s="424"/>
      <c r="P510" s="424"/>
      <c r="Q510" s="424"/>
      <c r="R510" s="424"/>
      <c r="S510" s="424"/>
      <c r="T510" s="424"/>
      <c r="U510" s="424"/>
      <c r="V510" s="424"/>
      <c r="W510" s="424"/>
      <c r="X510" s="424"/>
      <c r="Y510" s="424"/>
      <c r="Z510" s="424"/>
      <c r="AA510" s="424"/>
      <c r="AB510" s="424"/>
      <c r="AC510" s="425"/>
    </row>
    <row r="511" spans="1:34" ht="30" customHeight="1" x14ac:dyDescent="0.2">
      <c r="A511" s="428"/>
      <c r="B511" s="429"/>
      <c r="C511" s="429"/>
      <c r="D511" s="429"/>
      <c r="E511" s="429"/>
      <c r="F511" s="429"/>
      <c r="G511" s="429"/>
      <c r="H511" s="429"/>
      <c r="I511" s="429"/>
      <c r="J511" s="429"/>
      <c r="K511" s="429"/>
      <c r="L511" s="429"/>
      <c r="M511" s="429"/>
      <c r="N511" s="429"/>
      <c r="O511" s="429"/>
      <c r="P511" s="429"/>
      <c r="Q511" s="429"/>
      <c r="R511" s="429"/>
      <c r="S511" s="429"/>
      <c r="T511" s="429"/>
      <c r="U511" s="429"/>
      <c r="V511" s="429"/>
      <c r="W511" s="429"/>
      <c r="X511" s="429"/>
      <c r="Y511" s="429"/>
      <c r="Z511" s="429"/>
      <c r="AA511" s="429"/>
      <c r="AB511" s="429"/>
      <c r="AC511" s="430"/>
    </row>
    <row r="512" spans="1:34" x14ac:dyDescent="0.2">
      <c r="AC512" s="105"/>
    </row>
    <row r="513" spans="1:35" ht="33.75" customHeight="1" x14ac:dyDescent="0.2">
      <c r="A513" s="546" t="s">
        <v>398</v>
      </c>
      <c r="B513" s="547"/>
      <c r="C513" s="547"/>
      <c r="D513" s="547"/>
      <c r="E513" s="547"/>
      <c r="F513" s="547"/>
      <c r="G513" s="547"/>
      <c r="H513" s="547"/>
      <c r="I513" s="547"/>
      <c r="J513" s="547"/>
      <c r="K513" s="547"/>
      <c r="L513" s="547"/>
      <c r="M513" s="547"/>
      <c r="N513" s="547"/>
      <c r="O513" s="547"/>
      <c r="P513" s="547"/>
      <c r="Q513" s="547"/>
      <c r="R513" s="547"/>
      <c r="S513" s="547"/>
      <c r="T513" s="547"/>
      <c r="U513" s="547"/>
      <c r="V513" s="547"/>
      <c r="W513" s="547"/>
      <c r="X513" s="547"/>
      <c r="Y513" s="547"/>
      <c r="Z513" s="547"/>
      <c r="AA513" s="547"/>
      <c r="AB513" s="547"/>
      <c r="AC513" s="548"/>
    </row>
    <row r="514" spans="1:35" ht="14.25" customHeight="1" x14ac:dyDescent="0.2">
      <c r="A514" s="549" t="s">
        <v>288</v>
      </c>
      <c r="B514" s="550"/>
      <c r="C514" s="550"/>
      <c r="D514" s="550"/>
      <c r="E514" s="550"/>
      <c r="F514" s="550"/>
      <c r="G514" s="550"/>
      <c r="H514" s="550"/>
      <c r="I514" s="550"/>
      <c r="J514" s="550"/>
      <c r="K514" s="550"/>
      <c r="L514" s="550"/>
      <c r="M514" s="550"/>
      <c r="N514" s="550"/>
      <c r="O514" s="550"/>
      <c r="P514" s="550"/>
      <c r="Q514" s="550"/>
      <c r="R514" s="550"/>
      <c r="S514" s="550"/>
      <c r="T514" s="550"/>
      <c r="U514" s="550"/>
      <c r="V514" s="550"/>
      <c r="W514" s="550"/>
      <c r="X514" s="550"/>
      <c r="Y514" s="550"/>
      <c r="Z514" s="550"/>
      <c r="AA514" s="550"/>
      <c r="AB514" s="550"/>
      <c r="AC514" s="551"/>
    </row>
    <row r="515" spans="1:35" ht="64.5" customHeight="1" x14ac:dyDescent="0.2">
      <c r="A515" s="549"/>
      <c r="B515" s="550"/>
      <c r="C515" s="550"/>
      <c r="D515" s="550"/>
      <c r="E515" s="550"/>
      <c r="F515" s="550"/>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51"/>
    </row>
    <row r="516" spans="1:35" ht="65.25" customHeight="1" x14ac:dyDescent="0.2">
      <c r="A516" s="533" t="s">
        <v>60</v>
      </c>
      <c r="B516" s="418"/>
      <c r="C516" s="418"/>
      <c r="D516" s="418"/>
      <c r="E516" s="418"/>
      <c r="F516" s="418"/>
      <c r="G516" s="418"/>
      <c r="H516" s="418"/>
      <c r="I516" s="418"/>
      <c r="J516" s="418"/>
      <c r="K516" s="418"/>
      <c r="L516" s="418"/>
      <c r="M516" s="418"/>
      <c r="N516" s="418"/>
      <c r="O516" s="418"/>
      <c r="P516" s="418"/>
      <c r="Q516" s="418"/>
      <c r="R516" s="418"/>
      <c r="S516" s="418"/>
      <c r="T516" s="418"/>
      <c r="U516" s="418"/>
      <c r="V516" s="418"/>
      <c r="W516" s="418"/>
      <c r="X516" s="418"/>
      <c r="Y516" s="418"/>
      <c r="Z516" s="418"/>
      <c r="AA516" s="418"/>
      <c r="AB516" s="418"/>
      <c r="AC516" s="432"/>
    </row>
    <row r="518" spans="1:35" hidden="1" x14ac:dyDescent="0.2"/>
    <row r="519" spans="1:35" hidden="1" x14ac:dyDescent="0.2"/>
    <row r="520" spans="1:35" hidden="1" x14ac:dyDescent="0.2"/>
    <row r="521" spans="1:35" hidden="1" x14ac:dyDescent="0.2"/>
    <row r="522" spans="1:35" hidden="1" x14ac:dyDescent="0.2"/>
    <row r="524" spans="1:35" ht="15" x14ac:dyDescent="0.25">
      <c r="A524" s="389" t="s">
        <v>390</v>
      </c>
      <c r="B524" s="388" t="s">
        <v>221</v>
      </c>
      <c r="C524" s="390"/>
      <c r="D524" s="390"/>
      <c r="E524" s="390"/>
      <c r="F524" s="390"/>
      <c r="G524" s="390"/>
      <c r="H524" s="390"/>
      <c r="I524" s="390"/>
      <c r="J524" s="390"/>
      <c r="K524" s="390"/>
      <c r="L524" s="390"/>
      <c r="M524" s="390"/>
      <c r="N524" s="390"/>
      <c r="O524" s="390"/>
      <c r="P524" s="390"/>
      <c r="Q524" s="390"/>
      <c r="R524" s="390"/>
      <c r="S524" s="390"/>
      <c r="T524" s="390"/>
      <c r="U524" s="390"/>
      <c r="V524" s="390"/>
      <c r="W524" s="390"/>
      <c r="X524" s="390"/>
      <c r="Y524" s="390"/>
      <c r="Z524" s="390"/>
      <c r="AA524" s="390"/>
      <c r="AB524" s="390"/>
      <c r="AC524" s="390"/>
    </row>
    <row r="525" spans="1:35" x14ac:dyDescent="0.2">
      <c r="A525" s="539" t="s">
        <v>111</v>
      </c>
      <c r="B525" s="540"/>
      <c r="C525" s="540"/>
      <c r="D525" s="540"/>
      <c r="E525" s="540"/>
      <c r="F525" s="540"/>
      <c r="G525" s="540"/>
      <c r="H525" s="540"/>
      <c r="I525" s="540"/>
      <c r="J525" s="540"/>
      <c r="K525" s="540"/>
      <c r="L525" s="540"/>
      <c r="M525" s="540"/>
      <c r="N525" s="540"/>
      <c r="O525" s="540"/>
      <c r="P525" s="540"/>
      <c r="Q525" s="540"/>
      <c r="R525" s="540"/>
      <c r="S525" s="540"/>
      <c r="T525" s="540"/>
      <c r="U525" s="540"/>
      <c r="V525" s="540"/>
      <c r="W525" s="540"/>
      <c r="X525" s="540"/>
      <c r="Y525" s="540"/>
      <c r="Z525" s="540"/>
      <c r="AA525" s="540"/>
      <c r="AB525" s="540"/>
      <c r="AC525" s="540"/>
    </row>
    <row r="526" spans="1:35" ht="30.75" customHeight="1" x14ac:dyDescent="0.25">
      <c r="A526" s="385"/>
      <c r="B526" s="385"/>
      <c r="C526" s="385"/>
      <c r="D526" s="385"/>
      <c r="E526" s="385"/>
      <c r="F526" s="385"/>
      <c r="G526" s="385"/>
      <c r="H526" s="385"/>
      <c r="I526" s="385"/>
      <c r="J526" s="573" t="s">
        <v>356</v>
      </c>
      <c r="K526" s="573"/>
      <c r="L526" s="573"/>
      <c r="M526" s="573"/>
      <c r="N526" s="573"/>
      <c r="O526" s="573"/>
      <c r="P526" s="573"/>
      <c r="Q526" s="573"/>
      <c r="R526" s="573"/>
      <c r="S526" s="573"/>
      <c r="T526" s="573"/>
      <c r="U526" s="573"/>
      <c r="V526" s="573"/>
      <c r="W526" s="573"/>
      <c r="X526" s="573"/>
      <c r="Y526" s="573"/>
      <c r="Z526" s="573"/>
      <c r="AA526" s="573"/>
      <c r="AB526" s="573"/>
      <c r="AC526" s="573"/>
    </row>
    <row r="527" spans="1:35" ht="102.75" customHeight="1" x14ac:dyDescent="0.2">
      <c r="A527" s="385"/>
      <c r="B527" s="385"/>
      <c r="C527" s="385"/>
      <c r="D527" s="385"/>
      <c r="E527" s="385"/>
      <c r="F527" s="385"/>
      <c r="G527" s="385"/>
      <c r="H527" s="385"/>
      <c r="I527" s="385"/>
      <c r="J527" s="558" t="s">
        <v>183</v>
      </c>
      <c r="K527" s="558"/>
      <c r="L527" s="558"/>
      <c r="M527" s="558"/>
      <c r="N527" s="558"/>
      <c r="O527" s="558"/>
      <c r="P527" s="558"/>
      <c r="Q527" s="558" t="s">
        <v>184</v>
      </c>
      <c r="R527" s="558"/>
      <c r="S527" s="558"/>
      <c r="T527" s="558"/>
      <c r="U527" s="558"/>
      <c r="V527" s="558"/>
      <c r="W527" s="558" t="s">
        <v>112</v>
      </c>
      <c r="X527" s="558"/>
      <c r="Y527" s="572"/>
      <c r="Z527" s="572"/>
      <c r="AA527" s="572"/>
      <c r="AB527" s="572"/>
      <c r="AC527" s="572"/>
      <c r="AE527" s="105" t="s">
        <v>334</v>
      </c>
      <c r="AG527" s="133"/>
      <c r="AH527" s="133"/>
      <c r="AI527" s="133"/>
    </row>
    <row r="528" spans="1:35" ht="51" customHeight="1" x14ac:dyDescent="0.2">
      <c r="A528" s="467" t="s">
        <v>357</v>
      </c>
      <c r="B528" s="468"/>
      <c r="C528" s="468"/>
      <c r="D528" s="468"/>
      <c r="E528" s="468"/>
      <c r="F528" s="473" t="s">
        <v>61</v>
      </c>
      <c r="G528" s="473"/>
      <c r="H528" s="473"/>
      <c r="I528" s="474"/>
      <c r="J528" s="571" t="s">
        <v>119</v>
      </c>
      <c r="K528" s="571"/>
      <c r="L528" s="571"/>
      <c r="M528" s="571"/>
      <c r="N528" s="571"/>
      <c r="O528" s="571"/>
      <c r="P528" s="391"/>
      <c r="Q528" s="555" t="s">
        <v>120</v>
      </c>
      <c r="R528" s="556"/>
      <c r="S528" s="556"/>
      <c r="T528" s="556"/>
      <c r="U528" s="557"/>
      <c r="V528" s="391"/>
      <c r="W528" s="555" t="s">
        <v>121</v>
      </c>
      <c r="X528" s="556"/>
      <c r="Y528" s="556"/>
      <c r="Z528" s="556"/>
      <c r="AA528" s="556"/>
      <c r="AB528" s="557"/>
      <c r="AC528" s="392"/>
      <c r="AD528" s="4"/>
      <c r="AE528" s="259" t="str">
        <f>IF(AD528="","",IF(OR(AD528=1,AD528=2,AD528=3,AD528=4,AD528=7),0,IF(OR(AD528=6,AD528=8),0.5,IF(AD528=5,0.25,1))))</f>
        <v/>
      </c>
      <c r="AF528" s="255" t="s">
        <v>335</v>
      </c>
      <c r="AG528" s="133"/>
      <c r="AH528" s="133"/>
      <c r="AI528" s="133"/>
    </row>
    <row r="529" spans="1:35" ht="77.25" customHeight="1" x14ac:dyDescent="0.2">
      <c r="A529" s="469"/>
      <c r="B529" s="470"/>
      <c r="C529" s="470"/>
      <c r="D529" s="470"/>
      <c r="E529" s="470"/>
      <c r="F529" s="473" t="s">
        <v>137</v>
      </c>
      <c r="G529" s="473"/>
      <c r="H529" s="473"/>
      <c r="I529" s="474"/>
      <c r="J529" s="571" t="s">
        <v>122</v>
      </c>
      <c r="K529" s="571"/>
      <c r="L529" s="571"/>
      <c r="M529" s="571"/>
      <c r="N529" s="571"/>
      <c r="O529" s="571"/>
      <c r="P529" s="391"/>
      <c r="Q529" s="555" t="s">
        <v>123</v>
      </c>
      <c r="R529" s="556"/>
      <c r="S529" s="556"/>
      <c r="T529" s="556"/>
      <c r="U529" s="557"/>
      <c r="V529" s="391"/>
      <c r="W529" s="555" t="s">
        <v>124</v>
      </c>
      <c r="X529" s="556"/>
      <c r="Y529" s="556"/>
      <c r="Z529" s="556"/>
      <c r="AA529" s="556"/>
      <c r="AB529" s="557"/>
      <c r="AC529" s="392"/>
      <c r="AE529" s="259" t="str">
        <f>IF(AD528=0,"",AD528)</f>
        <v/>
      </c>
      <c r="AF529" s="255" t="s">
        <v>336</v>
      </c>
      <c r="AG529" s="133"/>
      <c r="AH529" s="133"/>
      <c r="AI529" s="133"/>
    </row>
    <row r="530" spans="1:35" ht="134.25" customHeight="1" x14ac:dyDescent="0.2">
      <c r="A530" s="471"/>
      <c r="B530" s="472"/>
      <c r="C530" s="472"/>
      <c r="D530" s="472"/>
      <c r="E530" s="472"/>
      <c r="F530" s="473" t="s">
        <v>62</v>
      </c>
      <c r="G530" s="473"/>
      <c r="H530" s="473"/>
      <c r="I530" s="474"/>
      <c r="J530" s="571" t="s">
        <v>125</v>
      </c>
      <c r="K530" s="571"/>
      <c r="L530" s="571"/>
      <c r="M530" s="571"/>
      <c r="N530" s="571"/>
      <c r="O530" s="571"/>
      <c r="P530" s="391"/>
      <c r="Q530" s="555" t="s">
        <v>126</v>
      </c>
      <c r="R530" s="556"/>
      <c r="S530" s="556"/>
      <c r="T530" s="556"/>
      <c r="U530" s="557"/>
      <c r="V530" s="391"/>
      <c r="W530" s="555" t="s">
        <v>127</v>
      </c>
      <c r="X530" s="556"/>
      <c r="Y530" s="556"/>
      <c r="Z530" s="556"/>
      <c r="AA530" s="556"/>
      <c r="AB530" s="557"/>
      <c r="AC530" s="392"/>
      <c r="AG530" s="133"/>
      <c r="AH530" s="133"/>
      <c r="AI530" s="133"/>
    </row>
    <row r="531" spans="1:35" x14ac:dyDescent="0.2">
      <c r="AG531" s="133"/>
      <c r="AH531" s="133"/>
      <c r="AI531" s="133"/>
    </row>
    <row r="532" spans="1:35" x14ac:dyDescent="0.2">
      <c r="AG532" s="133"/>
      <c r="AH532" s="133"/>
      <c r="AI532" s="133"/>
    </row>
    <row r="533" spans="1:35" ht="15" customHeight="1" x14ac:dyDescent="0.2">
      <c r="A533" s="423" t="s">
        <v>145</v>
      </c>
      <c r="B533" s="424"/>
      <c r="C533" s="424"/>
      <c r="D533" s="424"/>
      <c r="E533" s="424"/>
      <c r="F533" s="424"/>
      <c r="G533" s="424"/>
      <c r="H533" s="424"/>
      <c r="I533" s="424"/>
      <c r="J533" s="424"/>
      <c r="K533" s="424"/>
      <c r="L533" s="424"/>
      <c r="M533" s="424"/>
      <c r="N533" s="424"/>
      <c r="O533" s="424"/>
      <c r="P533" s="424"/>
      <c r="Q533" s="424"/>
      <c r="R533" s="424"/>
      <c r="S533" s="424"/>
      <c r="T533" s="424"/>
      <c r="U533" s="424"/>
      <c r="V533" s="424"/>
      <c r="W533" s="424"/>
      <c r="X533" s="424"/>
      <c r="Y533" s="424"/>
      <c r="Z533" s="424"/>
      <c r="AA533" s="424"/>
      <c r="AB533" s="424"/>
      <c r="AC533" s="425"/>
      <c r="AG533" s="133"/>
      <c r="AH533" s="133"/>
      <c r="AI533" s="133"/>
    </row>
    <row r="534" spans="1:35" ht="30" customHeight="1" x14ac:dyDescent="0.2">
      <c r="A534" s="428"/>
      <c r="B534" s="429"/>
      <c r="C534" s="429"/>
      <c r="D534" s="429"/>
      <c r="E534" s="429"/>
      <c r="F534" s="429"/>
      <c r="G534" s="429"/>
      <c r="H534" s="429"/>
      <c r="I534" s="429"/>
      <c r="J534" s="429"/>
      <c r="K534" s="429"/>
      <c r="L534" s="429"/>
      <c r="M534" s="429"/>
      <c r="N534" s="429"/>
      <c r="O534" s="429"/>
      <c r="P534" s="429"/>
      <c r="Q534" s="429"/>
      <c r="R534" s="429"/>
      <c r="S534" s="429"/>
      <c r="T534" s="429"/>
      <c r="U534" s="429"/>
      <c r="V534" s="429"/>
      <c r="W534" s="429"/>
      <c r="X534" s="429"/>
      <c r="Y534" s="429"/>
      <c r="Z534" s="429"/>
      <c r="AA534" s="429"/>
      <c r="AB534" s="429"/>
      <c r="AC534" s="430"/>
    </row>
    <row r="535" spans="1:35" x14ac:dyDescent="0.2">
      <c r="AC535" s="105"/>
    </row>
    <row r="536" spans="1:35" ht="80.25" customHeight="1" x14ac:dyDescent="0.2">
      <c r="A536" s="598" t="s">
        <v>397</v>
      </c>
      <c r="B536" s="599"/>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600"/>
    </row>
    <row r="538" spans="1:35" hidden="1" x14ac:dyDescent="0.2"/>
    <row r="539" spans="1:35" hidden="1" x14ac:dyDescent="0.2"/>
    <row r="540" spans="1:35" hidden="1" x14ac:dyDescent="0.2"/>
    <row r="541" spans="1:35" hidden="1" x14ac:dyDescent="0.2"/>
    <row r="542" spans="1:35" hidden="1" x14ac:dyDescent="0.2"/>
    <row r="544" spans="1:35" ht="15" x14ac:dyDescent="0.25">
      <c r="A544" s="389" t="s">
        <v>303</v>
      </c>
      <c r="B544" s="142" t="s">
        <v>224</v>
      </c>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row>
    <row r="545" spans="1:32" ht="15" x14ac:dyDescent="0.2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row>
    <row r="546" spans="1:32" ht="32.25" customHeight="1" x14ac:dyDescent="0.25">
      <c r="A546" s="452" t="s">
        <v>408</v>
      </c>
      <c r="B546" s="452"/>
      <c r="C546" s="452"/>
      <c r="D546" s="452"/>
      <c r="E546" s="452"/>
      <c r="F546" s="452"/>
      <c r="G546" s="452"/>
      <c r="H546" s="452"/>
      <c r="I546" s="452"/>
      <c r="J546" s="452"/>
      <c r="K546" s="452"/>
      <c r="L546" s="452"/>
      <c r="M546" s="452"/>
      <c r="N546" s="452"/>
      <c r="O546" s="452"/>
      <c r="P546" s="452"/>
      <c r="Q546" s="452"/>
      <c r="R546" s="452"/>
      <c r="S546" s="452"/>
      <c r="T546" s="452"/>
      <c r="U546" s="452"/>
      <c r="V546" s="452"/>
      <c r="W546" s="452"/>
      <c r="X546" s="452"/>
      <c r="Y546" s="452"/>
      <c r="Z546" s="452"/>
      <c r="AA546" s="452"/>
      <c r="AB546" s="452"/>
      <c r="AC546" s="452"/>
      <c r="AE546" s="105" t="s">
        <v>347</v>
      </c>
    </row>
    <row r="547" spans="1:32" ht="17.25" customHeight="1" x14ac:dyDescent="0.2">
      <c r="A547" s="574" t="s">
        <v>63</v>
      </c>
      <c r="B547" s="574"/>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451" t="s">
        <v>37</v>
      </c>
      <c r="Z547" s="476"/>
      <c r="AA547" s="476"/>
      <c r="AB547" s="476"/>
      <c r="AC547" s="134"/>
      <c r="AD547" s="4">
        <v>0</v>
      </c>
      <c r="AE547" s="259" t="str">
        <f>IF(AD547=1,AF547,IF(AND(OR(AD550=TRUE,AD551=TRUE,AD552=TRUE,AD553=TRUE,AD555=TRUE),AD547=2),AF548,""))</f>
        <v/>
      </c>
      <c r="AF547" s="105">
        <v>0</v>
      </c>
    </row>
    <row r="548" spans="1:32" ht="17.25" customHeight="1" x14ac:dyDescent="0.2">
      <c r="A548" s="574" t="s">
        <v>64</v>
      </c>
      <c r="B548" s="574"/>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451" t="s">
        <v>52</v>
      </c>
      <c r="Z548" s="476"/>
      <c r="AA548" s="476"/>
      <c r="AB548" s="476"/>
      <c r="AC548" s="134"/>
      <c r="AF548" s="105">
        <v>1</v>
      </c>
    </row>
    <row r="549" spans="1:32" ht="18.75" customHeight="1" x14ac:dyDescent="0.2">
      <c r="A549" s="136"/>
      <c r="B549" s="155" t="s">
        <v>144</v>
      </c>
      <c r="C549" s="156"/>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8"/>
      <c r="Z549" s="158"/>
      <c r="AA549" s="158"/>
      <c r="AB549" s="158"/>
      <c r="AC549" s="111"/>
      <c r="AE549" s="265" t="s">
        <v>346</v>
      </c>
    </row>
    <row r="550" spans="1:32" ht="33.75" customHeight="1" x14ac:dyDescent="0.2">
      <c r="A550" s="136"/>
      <c r="B550" s="159"/>
      <c r="C550" s="415" t="s">
        <v>342</v>
      </c>
      <c r="D550" s="475"/>
      <c r="E550" s="475"/>
      <c r="F550" s="475"/>
      <c r="G550" s="475"/>
      <c r="H550" s="475"/>
      <c r="I550" s="475"/>
      <c r="J550" s="475"/>
      <c r="K550" s="475"/>
      <c r="L550" s="475"/>
      <c r="M550" s="475"/>
      <c r="N550" s="475"/>
      <c r="O550" s="475"/>
      <c r="P550" s="475"/>
      <c r="Q550" s="475"/>
      <c r="R550" s="475"/>
      <c r="S550" s="475"/>
      <c r="T550" s="475"/>
      <c r="U550" s="475"/>
      <c r="V550" s="475"/>
      <c r="W550" s="475"/>
      <c r="X550" s="475"/>
      <c r="Y550" s="160"/>
      <c r="Z550" s="160"/>
      <c r="AA550" s="160"/>
      <c r="AB550" s="161"/>
      <c r="AC550" s="162"/>
      <c r="AD550" s="190" t="b">
        <v>0</v>
      </c>
      <c r="AE550" s="283">
        <f>IF(AND(AD550=FALSE,AD551=FALSE,AD552=FALSE,AD553=FALSE,AD554=FALSE,AD555=FALSE),0,1)</f>
        <v>0</v>
      </c>
      <c r="AF550" s="264" t="s">
        <v>348</v>
      </c>
    </row>
    <row r="551" spans="1:32" ht="45" customHeight="1" x14ac:dyDescent="0.2">
      <c r="A551" s="133"/>
      <c r="B551" s="159"/>
      <c r="C551" s="415" t="s">
        <v>343</v>
      </c>
      <c r="D551" s="475"/>
      <c r="E551" s="475"/>
      <c r="F551" s="475"/>
      <c r="G551" s="475"/>
      <c r="H551" s="475"/>
      <c r="I551" s="475"/>
      <c r="J551" s="475"/>
      <c r="K551" s="475"/>
      <c r="L551" s="475"/>
      <c r="M551" s="475"/>
      <c r="N551" s="475"/>
      <c r="O551" s="475"/>
      <c r="P551" s="475"/>
      <c r="Q551" s="475"/>
      <c r="R551" s="475"/>
      <c r="S551" s="475"/>
      <c r="T551" s="475"/>
      <c r="U551" s="475"/>
      <c r="V551" s="475"/>
      <c r="W551" s="475"/>
      <c r="X551" s="475"/>
      <c r="Y551" s="160"/>
      <c r="Z551" s="160"/>
      <c r="AA551" s="160"/>
      <c r="AB551" s="161"/>
      <c r="AC551" s="163"/>
      <c r="AD551" s="4" t="b">
        <v>0</v>
      </c>
    </row>
    <row r="552" spans="1:32" ht="47.25" customHeight="1" x14ac:dyDescent="0.2">
      <c r="A552" s="136"/>
      <c r="B552" s="159"/>
      <c r="C552" s="415" t="s">
        <v>344</v>
      </c>
      <c r="D552" s="475"/>
      <c r="E552" s="475"/>
      <c r="F552" s="475"/>
      <c r="G552" s="475"/>
      <c r="H552" s="475"/>
      <c r="I552" s="475"/>
      <c r="J552" s="475"/>
      <c r="K552" s="475"/>
      <c r="L552" s="475"/>
      <c r="M552" s="475"/>
      <c r="N552" s="475"/>
      <c r="O552" s="475"/>
      <c r="P552" s="475"/>
      <c r="Q552" s="475"/>
      <c r="R552" s="475"/>
      <c r="S552" s="475"/>
      <c r="T552" s="475"/>
      <c r="U552" s="475"/>
      <c r="V552" s="475"/>
      <c r="W552" s="475"/>
      <c r="X552" s="475"/>
      <c r="Y552" s="160"/>
      <c r="Z552" s="160"/>
      <c r="AA552" s="160"/>
      <c r="AB552" s="161"/>
      <c r="AC552" s="163"/>
      <c r="AD552" s="191" t="b">
        <v>0</v>
      </c>
    </row>
    <row r="553" spans="1:32" ht="17.25" customHeight="1" x14ac:dyDescent="0.2">
      <c r="A553" s="136"/>
      <c r="B553" s="159"/>
      <c r="C553" s="415" t="s">
        <v>345</v>
      </c>
      <c r="D553" s="475"/>
      <c r="E553" s="475"/>
      <c r="F553" s="475"/>
      <c r="G553" s="475"/>
      <c r="H553" s="475"/>
      <c r="I553" s="475"/>
      <c r="J553" s="475"/>
      <c r="K553" s="475"/>
      <c r="L553" s="475"/>
      <c r="M553" s="475"/>
      <c r="N553" s="475"/>
      <c r="O553" s="475"/>
      <c r="P553" s="475"/>
      <c r="Q553" s="475"/>
      <c r="R553" s="475"/>
      <c r="S553" s="475"/>
      <c r="T553" s="475"/>
      <c r="U553" s="475"/>
      <c r="V553" s="475"/>
      <c r="W553" s="475"/>
      <c r="X553" s="475"/>
      <c r="Y553" s="160"/>
      <c r="Z553" s="160"/>
      <c r="AA553" s="160"/>
      <c r="AB553" s="161"/>
      <c r="AC553" s="163"/>
      <c r="AD553" s="4" t="b">
        <v>0</v>
      </c>
    </row>
    <row r="554" spans="1:32" ht="48" customHeight="1" x14ac:dyDescent="0.2">
      <c r="A554" s="136"/>
      <c r="B554" s="159"/>
      <c r="C554" s="415" t="s">
        <v>429</v>
      </c>
      <c r="D554" s="416"/>
      <c r="E554" s="416"/>
      <c r="F554" s="416"/>
      <c r="G554" s="416"/>
      <c r="H554" s="416"/>
      <c r="I554" s="416"/>
      <c r="J554" s="416"/>
      <c r="K554" s="416"/>
      <c r="L554" s="416"/>
      <c r="M554" s="416"/>
      <c r="N554" s="416"/>
      <c r="O554" s="416"/>
      <c r="P554" s="416"/>
      <c r="Q554" s="416"/>
      <c r="R554" s="416"/>
      <c r="S554" s="416"/>
      <c r="T554" s="416"/>
      <c r="U554" s="416"/>
      <c r="V554" s="416"/>
      <c r="W554" s="416"/>
      <c r="X554" s="416"/>
      <c r="Y554" s="160"/>
      <c r="Z554" s="160"/>
      <c r="AA554" s="160"/>
      <c r="AB554" s="161"/>
      <c r="AC554" s="163"/>
      <c r="AD554" s="4" t="b">
        <v>0</v>
      </c>
    </row>
    <row r="555" spans="1:32" ht="17.25" customHeight="1" x14ac:dyDescent="0.2">
      <c r="A555" s="136"/>
      <c r="B555" s="159"/>
      <c r="C555" s="415" t="s">
        <v>143</v>
      </c>
      <c r="D555" s="475"/>
      <c r="E555" s="475"/>
      <c r="F555" s="475"/>
      <c r="G555" s="475"/>
      <c r="H555" s="475"/>
      <c r="I555" s="475"/>
      <c r="J555" s="475"/>
      <c r="K555" s="475"/>
      <c r="L555" s="475"/>
      <c r="M555" s="475"/>
      <c r="N555" s="475"/>
      <c r="O555" s="475"/>
      <c r="P555" s="475"/>
      <c r="Q555" s="475"/>
      <c r="R555" s="475"/>
      <c r="S555" s="475"/>
      <c r="T555" s="475"/>
      <c r="U555" s="475"/>
      <c r="V555" s="475"/>
      <c r="W555" s="475"/>
      <c r="X555" s="475"/>
      <c r="Y555" s="160"/>
      <c r="Z555" s="160"/>
      <c r="AA555" s="160"/>
      <c r="AB555" s="161"/>
      <c r="AC555" s="163"/>
      <c r="AD555" s="4" t="b">
        <v>0</v>
      </c>
    </row>
    <row r="556" spans="1:32" ht="6.75" customHeight="1" x14ac:dyDescent="0.2">
      <c r="A556" s="136"/>
      <c r="B556" s="159"/>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8"/>
      <c r="Z556" s="158"/>
      <c r="AA556" s="158"/>
      <c r="AB556" s="158"/>
      <c r="AC556" s="111"/>
      <c r="AE556" s="266"/>
    </row>
    <row r="557" spans="1:32" ht="17.25" customHeight="1" x14ac:dyDescent="0.2">
      <c r="A557" s="568" t="str">
        <f>IF(AND(OR(AD547=1,AD547=""),AE550&lt;&gt;0),"Hinweis: Bitte widersprüchliche Angaben korrigieren (Leer oder 'Nein' und mind. ein Zutreffendes angekreuzt).",IF(AND(AD547=2,AE550=0),"Hinweis: Wertung kann nur bei Ankreuzen mindestens eines der angeführten Beispiele / 'Sonstiges' erfolgen.",""))</f>
        <v/>
      </c>
      <c r="B557" s="568"/>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E557" s="303"/>
    </row>
    <row r="558" spans="1:32" ht="7.5" customHeight="1" x14ac:dyDescent="0.2"/>
    <row r="559" spans="1:32" ht="15" customHeight="1" x14ac:dyDescent="0.2">
      <c r="A559" s="423" t="s">
        <v>145</v>
      </c>
      <c r="B559" s="424"/>
      <c r="C559" s="424"/>
      <c r="D559" s="424"/>
      <c r="E559" s="424"/>
      <c r="F559" s="424"/>
      <c r="G559" s="424"/>
      <c r="H559" s="424"/>
      <c r="I559" s="424"/>
      <c r="J559" s="424"/>
      <c r="K559" s="424"/>
      <c r="L559" s="424"/>
      <c r="M559" s="424"/>
      <c r="N559" s="424"/>
      <c r="O559" s="424"/>
      <c r="P559" s="424"/>
      <c r="Q559" s="424"/>
      <c r="R559" s="424"/>
      <c r="S559" s="424"/>
      <c r="T559" s="424"/>
      <c r="U559" s="424"/>
      <c r="V559" s="424"/>
      <c r="W559" s="424"/>
      <c r="X559" s="424"/>
      <c r="Y559" s="424"/>
      <c r="Z559" s="424"/>
      <c r="AA559" s="424"/>
      <c r="AB559" s="424"/>
      <c r="AC559" s="425"/>
    </row>
    <row r="560" spans="1:32" ht="30" customHeight="1" x14ac:dyDescent="0.2">
      <c r="A560" s="428"/>
      <c r="B560" s="429"/>
      <c r="C560" s="429"/>
      <c r="D560" s="429"/>
      <c r="E560" s="429"/>
      <c r="F560" s="429"/>
      <c r="G560" s="429"/>
      <c r="H560" s="429"/>
      <c r="I560" s="429"/>
      <c r="J560" s="429"/>
      <c r="K560" s="429"/>
      <c r="L560" s="429"/>
      <c r="M560" s="429"/>
      <c r="N560" s="429"/>
      <c r="O560" s="429"/>
      <c r="P560" s="429"/>
      <c r="Q560" s="429"/>
      <c r="R560" s="429"/>
      <c r="S560" s="429"/>
      <c r="T560" s="429"/>
      <c r="U560" s="429"/>
      <c r="V560" s="429"/>
      <c r="W560" s="429"/>
      <c r="X560" s="429"/>
      <c r="Y560" s="429"/>
      <c r="Z560" s="429"/>
      <c r="AA560" s="429"/>
      <c r="AB560" s="429"/>
      <c r="AC560" s="430"/>
    </row>
    <row r="561" spans="1:32" x14ac:dyDescent="0.2">
      <c r="AC561" s="105"/>
    </row>
    <row r="562" spans="1:32" ht="178.5" customHeight="1" x14ac:dyDescent="0.2">
      <c r="A562" s="558" t="s">
        <v>403</v>
      </c>
      <c r="B562" s="558"/>
      <c r="C562" s="558"/>
      <c r="D562" s="558"/>
      <c r="E562" s="558"/>
      <c r="F562" s="558"/>
      <c r="G562" s="558"/>
      <c r="H562" s="558"/>
      <c r="I562" s="558"/>
      <c r="J562" s="558"/>
      <c r="K562" s="558"/>
      <c r="L562" s="558"/>
      <c r="M562" s="558"/>
      <c r="N562" s="558"/>
      <c r="O562" s="558"/>
      <c r="P562" s="558"/>
      <c r="Q562" s="558"/>
      <c r="R562" s="558"/>
      <c r="S562" s="558"/>
      <c r="T562" s="558"/>
      <c r="U562" s="558"/>
      <c r="V562" s="558"/>
      <c r="W562" s="558"/>
      <c r="X562" s="558"/>
      <c r="Y562" s="558"/>
      <c r="Z562" s="558"/>
      <c r="AA562" s="558"/>
      <c r="AB562" s="558"/>
      <c r="AC562" s="558"/>
    </row>
    <row r="563" spans="1:32" ht="52.5" customHeight="1" x14ac:dyDescent="0.2">
      <c r="A563" s="417" t="s">
        <v>430</v>
      </c>
      <c r="B563" s="417"/>
      <c r="C563" s="417"/>
      <c r="D563" s="417"/>
      <c r="E563" s="417"/>
      <c r="F563" s="417"/>
      <c r="G563" s="417"/>
      <c r="H563" s="417"/>
      <c r="I563" s="417"/>
      <c r="J563" s="417"/>
      <c r="K563" s="417"/>
      <c r="L563" s="417"/>
      <c r="M563" s="417"/>
      <c r="N563" s="417"/>
      <c r="O563" s="417"/>
      <c r="P563" s="417"/>
      <c r="Q563" s="417"/>
      <c r="R563" s="417"/>
      <c r="S563" s="417"/>
      <c r="T563" s="417"/>
      <c r="U563" s="417"/>
      <c r="V563" s="417"/>
      <c r="W563" s="417"/>
      <c r="X563" s="417"/>
      <c r="Y563" s="417"/>
      <c r="Z563" s="417"/>
      <c r="AA563" s="417"/>
      <c r="AB563" s="417"/>
      <c r="AC563" s="417"/>
    </row>
    <row r="565" spans="1:32" hidden="1" x14ac:dyDescent="0.2"/>
    <row r="566" spans="1:32" hidden="1" x14ac:dyDescent="0.2"/>
    <row r="567" spans="1:32" hidden="1" x14ac:dyDescent="0.2"/>
    <row r="568" spans="1:32" hidden="1" x14ac:dyDescent="0.2"/>
    <row r="569" spans="1:32" hidden="1" x14ac:dyDescent="0.2"/>
    <row r="570" spans="1:32" ht="15" customHeight="1" x14ac:dyDescent="0.2"/>
    <row r="571" spans="1:32" ht="15" x14ac:dyDescent="0.25">
      <c r="A571" s="390" t="s">
        <v>302</v>
      </c>
      <c r="B571" s="419" t="s">
        <v>298</v>
      </c>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c r="Y571" s="419"/>
      <c r="Z571" s="419"/>
      <c r="AA571" s="419"/>
      <c r="AB571" s="419"/>
      <c r="AC571" s="419"/>
    </row>
    <row r="572" spans="1:32" x14ac:dyDescent="0.2">
      <c r="Q572" s="145"/>
    </row>
    <row r="573" spans="1:32" ht="33" customHeight="1" x14ac:dyDescent="0.25">
      <c r="A573" s="452" t="s">
        <v>297</v>
      </c>
      <c r="B573" s="452"/>
      <c r="C573" s="452"/>
      <c r="D573" s="452"/>
      <c r="E573" s="452"/>
      <c r="F573" s="452"/>
      <c r="G573" s="452"/>
      <c r="H573" s="452"/>
      <c r="I573" s="452"/>
      <c r="J573" s="452"/>
      <c r="K573" s="452"/>
      <c r="L573" s="452"/>
      <c r="M573" s="452"/>
      <c r="N573" s="452"/>
      <c r="O573" s="452"/>
      <c r="P573" s="452"/>
      <c r="Q573" s="452"/>
      <c r="R573" s="452"/>
      <c r="S573" s="452"/>
      <c r="T573" s="452"/>
      <c r="U573" s="452"/>
      <c r="V573" s="452"/>
      <c r="W573" s="452"/>
      <c r="X573" s="452"/>
      <c r="Y573" s="452"/>
      <c r="Z573" s="452"/>
      <c r="AA573" s="452"/>
      <c r="AB573" s="452"/>
      <c r="AC573" s="452"/>
    </row>
    <row r="574" spans="1:32" ht="27.75" customHeight="1" x14ac:dyDescent="0.2">
      <c r="A574" s="521" t="s">
        <v>185</v>
      </c>
      <c r="B574" s="518"/>
      <c r="C574" s="518"/>
      <c r="D574" s="518"/>
      <c r="E574" s="518"/>
      <c r="F574" s="518"/>
      <c r="G574" s="518"/>
      <c r="H574" s="518"/>
      <c r="I574" s="518"/>
      <c r="J574" s="518"/>
      <c r="K574" s="518"/>
      <c r="L574" s="518"/>
      <c r="M574" s="518"/>
      <c r="N574" s="518"/>
      <c r="O574" s="518"/>
      <c r="P574" s="518"/>
      <c r="Q574" s="518"/>
      <c r="R574" s="518"/>
      <c r="S574" s="518"/>
      <c r="T574" s="518"/>
      <c r="U574" s="518"/>
      <c r="V574" s="518"/>
      <c r="W574" s="518"/>
      <c r="X574" s="519"/>
      <c r="Y574" s="570" t="s">
        <v>51</v>
      </c>
      <c r="Z574" s="480"/>
      <c r="AA574" s="480"/>
      <c r="AB574" s="481"/>
      <c r="AC574" s="134"/>
      <c r="AD574" s="4"/>
      <c r="AE574" s="259" t="str">
        <f>IF(AD574=1,AF574,IF(AD574=2,AF575,IF(AD574=3,AF576,IF(AD574=4,AF577,""))))</f>
        <v/>
      </c>
      <c r="AF574" s="105">
        <v>-1</v>
      </c>
    </row>
    <row r="575" spans="1:32" ht="74.25" customHeight="1" x14ac:dyDescent="0.2">
      <c r="A575" s="521" t="s">
        <v>186</v>
      </c>
      <c r="B575" s="518"/>
      <c r="C575" s="518"/>
      <c r="D575" s="518"/>
      <c r="E575" s="518"/>
      <c r="F575" s="518"/>
      <c r="G575" s="518"/>
      <c r="H575" s="518"/>
      <c r="I575" s="518"/>
      <c r="J575" s="518"/>
      <c r="K575" s="518"/>
      <c r="L575" s="518"/>
      <c r="M575" s="518"/>
      <c r="N575" s="518"/>
      <c r="O575" s="518"/>
      <c r="P575" s="518"/>
      <c r="Q575" s="518"/>
      <c r="R575" s="518"/>
      <c r="S575" s="518"/>
      <c r="T575" s="518"/>
      <c r="U575" s="518"/>
      <c r="V575" s="518"/>
      <c r="W575" s="518"/>
      <c r="X575" s="519"/>
      <c r="Y575" s="570" t="s">
        <v>37</v>
      </c>
      <c r="Z575" s="480"/>
      <c r="AA575" s="480"/>
      <c r="AB575" s="481"/>
      <c r="AC575" s="134"/>
      <c r="AF575" s="105">
        <v>0</v>
      </c>
    </row>
    <row r="576" spans="1:32" ht="31.5" customHeight="1" x14ac:dyDescent="0.2">
      <c r="A576" s="521" t="s">
        <v>187</v>
      </c>
      <c r="B576" s="518"/>
      <c r="C576" s="518"/>
      <c r="D576" s="518"/>
      <c r="E576" s="518"/>
      <c r="F576" s="518"/>
      <c r="G576" s="518"/>
      <c r="H576" s="518"/>
      <c r="I576" s="518"/>
      <c r="J576" s="518"/>
      <c r="K576" s="518"/>
      <c r="L576" s="518"/>
      <c r="M576" s="518"/>
      <c r="N576" s="518"/>
      <c r="O576" s="518"/>
      <c r="P576" s="518"/>
      <c r="Q576" s="518"/>
      <c r="R576" s="518"/>
      <c r="S576" s="518"/>
      <c r="T576" s="518"/>
      <c r="U576" s="518"/>
      <c r="V576" s="518"/>
      <c r="W576" s="518"/>
      <c r="X576" s="519"/>
      <c r="Y576" s="570" t="s">
        <v>39</v>
      </c>
      <c r="Z576" s="480"/>
      <c r="AA576" s="480"/>
      <c r="AB576" s="481"/>
      <c r="AC576" s="134"/>
      <c r="AF576" s="105">
        <v>0.5</v>
      </c>
    </row>
    <row r="577" spans="1:32" ht="30" customHeight="1" x14ac:dyDescent="0.2">
      <c r="A577" s="521" t="s">
        <v>289</v>
      </c>
      <c r="B577" s="518"/>
      <c r="C577" s="518"/>
      <c r="D577" s="518"/>
      <c r="E577" s="518"/>
      <c r="F577" s="518"/>
      <c r="G577" s="518"/>
      <c r="H577" s="518"/>
      <c r="I577" s="518"/>
      <c r="J577" s="518"/>
      <c r="K577" s="518"/>
      <c r="L577" s="518"/>
      <c r="M577" s="518"/>
      <c r="N577" s="518"/>
      <c r="O577" s="518"/>
      <c r="P577" s="518"/>
      <c r="Q577" s="518"/>
      <c r="R577" s="518"/>
      <c r="S577" s="518"/>
      <c r="T577" s="518"/>
      <c r="U577" s="518"/>
      <c r="V577" s="518"/>
      <c r="W577" s="518"/>
      <c r="X577" s="519"/>
      <c r="Y577" s="570" t="s">
        <v>52</v>
      </c>
      <c r="Z577" s="480"/>
      <c r="AA577" s="480"/>
      <c r="AB577" s="481"/>
      <c r="AC577" s="134"/>
      <c r="AF577" s="105">
        <v>1</v>
      </c>
    </row>
    <row r="580" spans="1:32" ht="15" customHeight="1" x14ac:dyDescent="0.2">
      <c r="A580" s="423" t="s">
        <v>145</v>
      </c>
      <c r="B580" s="424"/>
      <c r="C580" s="424"/>
      <c r="D580" s="424"/>
      <c r="E580" s="424"/>
      <c r="F580" s="424"/>
      <c r="G580" s="424"/>
      <c r="H580" s="424"/>
      <c r="I580" s="424"/>
      <c r="J580" s="424"/>
      <c r="K580" s="424"/>
      <c r="L580" s="424"/>
      <c r="M580" s="424"/>
      <c r="N580" s="424"/>
      <c r="O580" s="424"/>
      <c r="P580" s="424"/>
      <c r="Q580" s="424"/>
      <c r="R580" s="424"/>
      <c r="S580" s="424"/>
      <c r="T580" s="424"/>
      <c r="U580" s="424"/>
      <c r="V580" s="424"/>
      <c r="W580" s="424"/>
      <c r="X580" s="424"/>
      <c r="Y580" s="424"/>
      <c r="Z580" s="424"/>
      <c r="AA580" s="424"/>
      <c r="AB580" s="424"/>
      <c r="AC580" s="425"/>
    </row>
    <row r="581" spans="1:32" ht="30" customHeight="1" x14ac:dyDescent="0.2">
      <c r="A581" s="428"/>
      <c r="B581" s="429"/>
      <c r="C581" s="429"/>
      <c r="D581" s="429"/>
      <c r="E581" s="429"/>
      <c r="F581" s="429"/>
      <c r="G581" s="429"/>
      <c r="H581" s="429"/>
      <c r="I581" s="429"/>
      <c r="J581" s="429"/>
      <c r="K581" s="429"/>
      <c r="L581" s="429"/>
      <c r="M581" s="429"/>
      <c r="N581" s="429"/>
      <c r="O581" s="429"/>
      <c r="P581" s="429"/>
      <c r="Q581" s="429"/>
      <c r="R581" s="429"/>
      <c r="S581" s="429"/>
      <c r="T581" s="429"/>
      <c r="U581" s="429"/>
      <c r="V581" s="429"/>
      <c r="W581" s="429"/>
      <c r="X581" s="429"/>
      <c r="Y581" s="429"/>
      <c r="Z581" s="429"/>
      <c r="AA581" s="429"/>
      <c r="AB581" s="429"/>
      <c r="AC581" s="430"/>
    </row>
    <row r="582" spans="1:32" x14ac:dyDescent="0.2">
      <c r="AC582" s="105"/>
    </row>
    <row r="583" spans="1:32" ht="390.75" customHeight="1" x14ac:dyDescent="0.2">
      <c r="A583" s="546" t="s">
        <v>409</v>
      </c>
      <c r="B583" s="547"/>
      <c r="C583" s="547"/>
      <c r="D583" s="547"/>
      <c r="E583" s="547"/>
      <c r="F583" s="547"/>
      <c r="G583" s="547"/>
      <c r="H583" s="547"/>
      <c r="I583" s="547"/>
      <c r="J583" s="547"/>
      <c r="K583" s="547"/>
      <c r="L583" s="547"/>
      <c r="M583" s="547"/>
      <c r="N583" s="547"/>
      <c r="O583" s="547"/>
      <c r="P583" s="547"/>
      <c r="Q583" s="547"/>
      <c r="R583" s="547"/>
      <c r="S583" s="547"/>
      <c r="T583" s="547"/>
      <c r="U583" s="547"/>
      <c r="V583" s="547"/>
      <c r="W583" s="547"/>
      <c r="X583" s="547"/>
      <c r="Y583" s="547"/>
      <c r="Z583" s="547"/>
      <c r="AA583" s="547"/>
      <c r="AB583" s="547"/>
      <c r="AC583" s="548"/>
    </row>
    <row r="584" spans="1:32" ht="65.25" customHeight="1" x14ac:dyDescent="0.2">
      <c r="A584" s="533" t="s">
        <v>410</v>
      </c>
      <c r="B584" s="534"/>
      <c r="C584" s="534"/>
      <c r="D584" s="534"/>
      <c r="E584" s="534"/>
      <c r="F584" s="534"/>
      <c r="G584" s="534"/>
      <c r="H584" s="534"/>
      <c r="I584" s="534"/>
      <c r="J584" s="534"/>
      <c r="K584" s="534"/>
      <c r="L584" s="534"/>
      <c r="M584" s="534"/>
      <c r="N584" s="534"/>
      <c r="O584" s="534"/>
      <c r="P584" s="534"/>
      <c r="Q584" s="534"/>
      <c r="R584" s="534"/>
      <c r="S584" s="534"/>
      <c r="T584" s="534"/>
      <c r="U584" s="534"/>
      <c r="V584" s="534"/>
      <c r="W584" s="534"/>
      <c r="X584" s="534"/>
      <c r="Y584" s="534"/>
      <c r="Z584" s="534"/>
      <c r="AA584" s="534"/>
      <c r="AB584" s="534"/>
      <c r="AC584" s="535"/>
    </row>
    <row r="586" spans="1:32" hidden="1" x14ac:dyDescent="0.2"/>
    <row r="587" spans="1:32" hidden="1" x14ac:dyDescent="0.2"/>
    <row r="588" spans="1:32" hidden="1" x14ac:dyDescent="0.2"/>
    <row r="589" spans="1:32" hidden="1" x14ac:dyDescent="0.2"/>
    <row r="590" spans="1:32" hidden="1" x14ac:dyDescent="0.2"/>
    <row r="592" spans="1:32" ht="15" x14ac:dyDescent="0.25">
      <c r="A592" s="601" t="s">
        <v>404</v>
      </c>
      <c r="B592" s="601"/>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row>
    <row r="593" spans="1:37" x14ac:dyDescent="0.2">
      <c r="Q593" s="145"/>
    </row>
    <row r="594" spans="1:37" ht="39" customHeight="1" x14ac:dyDescent="0.2">
      <c r="A594" s="602" t="s">
        <v>317</v>
      </c>
      <c r="B594" s="602"/>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G594" s="267" t="s">
        <v>362</v>
      </c>
      <c r="AH594" s="268"/>
      <c r="AI594" s="268"/>
      <c r="AJ594" s="268"/>
      <c r="AK594" s="269"/>
    </row>
    <row r="595" spans="1:37" ht="37.5" customHeight="1" x14ac:dyDescent="0.2">
      <c r="A595" s="517" t="s">
        <v>318</v>
      </c>
      <c r="B595" s="518"/>
      <c r="C595" s="518"/>
      <c r="D595" s="518"/>
      <c r="E595" s="518"/>
      <c r="F595" s="518"/>
      <c r="G595" s="518"/>
      <c r="H595" s="518"/>
      <c r="I595" s="518"/>
      <c r="J595" s="518"/>
      <c r="K595" s="518"/>
      <c r="L595" s="518"/>
      <c r="M595" s="518"/>
      <c r="N595" s="518"/>
      <c r="O595" s="518"/>
      <c r="P595" s="518"/>
      <c r="Q595" s="518"/>
      <c r="R595" s="518"/>
      <c r="S595" s="518"/>
      <c r="T595" s="518"/>
      <c r="U595" s="518"/>
      <c r="V595" s="518"/>
      <c r="W595" s="518"/>
      <c r="X595" s="518"/>
      <c r="Y595" s="519"/>
      <c r="Z595" s="559" t="s">
        <v>69</v>
      </c>
      <c r="AA595" s="560"/>
      <c r="AB595" s="560"/>
      <c r="AC595" s="561"/>
      <c r="AG595" s="270" t="s">
        <v>195</v>
      </c>
      <c r="AH595" s="418" t="s">
        <v>360</v>
      </c>
      <c r="AI595" s="418"/>
      <c r="AJ595" s="196" t="s">
        <v>359</v>
      </c>
      <c r="AK595" s="271"/>
    </row>
    <row r="596" spans="1:37" ht="22.5" customHeight="1" x14ac:dyDescent="0.2">
      <c r="A596" s="164"/>
      <c r="B596" s="436" t="s">
        <v>40</v>
      </c>
      <c r="C596" s="437"/>
      <c r="D596" s="437"/>
      <c r="E596" s="437"/>
      <c r="F596" s="437"/>
      <c r="G596" s="437"/>
      <c r="H596" s="437"/>
      <c r="I596" s="437"/>
      <c r="J596" s="437"/>
      <c r="K596" s="165"/>
      <c r="L596" s="166"/>
      <c r="M596" s="164"/>
      <c r="N596" s="436" t="s">
        <v>67</v>
      </c>
      <c r="O596" s="437"/>
      <c r="P596" s="437"/>
      <c r="Q596" s="437"/>
      <c r="R596" s="437"/>
      <c r="S596" s="437"/>
      <c r="T596" s="437"/>
      <c r="U596" s="437"/>
      <c r="V596" s="437"/>
      <c r="W596" s="437"/>
      <c r="X596" s="437"/>
      <c r="Y596" s="437"/>
      <c r="Z596" s="562"/>
      <c r="AA596" s="563"/>
      <c r="AB596" s="563"/>
      <c r="AC596" s="564"/>
      <c r="AD596" s="1"/>
      <c r="AE596" s="192" t="b">
        <v>0</v>
      </c>
      <c r="AG596" s="296" t="str">
        <f>IF(AJ596="","",IF(LEN(AJ596)=2,-0.5,-1))</f>
        <v/>
      </c>
      <c r="AH596" s="294" t="str">
        <f>IF(AD596=FALSE,"","1;")</f>
        <v/>
      </c>
      <c r="AI596" s="294" t="str">
        <f>IF(AE596=FALSE,"","4;")</f>
        <v/>
      </c>
      <c r="AJ596" s="259" t="str">
        <f>CONCATENATE(AH596,AH597,AH598,AI596,AI597,AI598)</f>
        <v/>
      </c>
      <c r="AK596" s="271"/>
    </row>
    <row r="597" spans="1:37" ht="22.5" customHeight="1" x14ac:dyDescent="0.2">
      <c r="A597" s="164"/>
      <c r="B597" s="436" t="s">
        <v>65</v>
      </c>
      <c r="C597" s="437"/>
      <c r="D597" s="437"/>
      <c r="E597" s="437"/>
      <c r="F597" s="437"/>
      <c r="G597" s="437"/>
      <c r="H597" s="437"/>
      <c r="I597" s="437"/>
      <c r="J597" s="437"/>
      <c r="K597" s="165"/>
      <c r="L597" s="166"/>
      <c r="M597" s="164"/>
      <c r="N597" s="436" t="s">
        <v>68</v>
      </c>
      <c r="O597" s="437"/>
      <c r="P597" s="437"/>
      <c r="Q597" s="437"/>
      <c r="R597" s="437"/>
      <c r="S597" s="437"/>
      <c r="T597" s="437"/>
      <c r="U597" s="437"/>
      <c r="V597" s="437"/>
      <c r="W597" s="437"/>
      <c r="X597" s="437"/>
      <c r="Y597" s="437"/>
      <c r="Z597" s="562"/>
      <c r="AA597" s="563"/>
      <c r="AB597" s="563"/>
      <c r="AC597" s="564"/>
      <c r="AD597" s="2"/>
      <c r="AE597" s="193"/>
      <c r="AG597" s="272"/>
      <c r="AH597" s="294" t="str">
        <f>IF(AD597=FALSE,"","2;")</f>
        <v/>
      </c>
      <c r="AI597" s="294" t="str">
        <f>IF(AE597=FALSE,"","5;")</f>
        <v/>
      </c>
      <c r="AJ597" s="133"/>
      <c r="AK597" s="431" t="s">
        <v>197</v>
      </c>
    </row>
    <row r="598" spans="1:37" ht="34.5" customHeight="1" x14ac:dyDescent="0.2">
      <c r="A598" s="167"/>
      <c r="B598" s="434" t="s">
        <v>66</v>
      </c>
      <c r="C598" s="435"/>
      <c r="D598" s="435"/>
      <c r="E598" s="435"/>
      <c r="F598" s="435"/>
      <c r="G598" s="435"/>
      <c r="H598" s="435"/>
      <c r="I598" s="435"/>
      <c r="J598" s="435"/>
      <c r="K598" s="168"/>
      <c r="L598" s="169"/>
      <c r="M598" s="167"/>
      <c r="N598" s="434" t="s">
        <v>54</v>
      </c>
      <c r="O598" s="435"/>
      <c r="P598" s="435"/>
      <c r="Q598" s="435"/>
      <c r="R598" s="435"/>
      <c r="S598" s="435"/>
      <c r="T598" s="435"/>
      <c r="U598" s="435"/>
      <c r="V598" s="435"/>
      <c r="W598" s="435"/>
      <c r="X598" s="435"/>
      <c r="Y598" s="437"/>
      <c r="Z598" s="565"/>
      <c r="AA598" s="566"/>
      <c r="AB598" s="566"/>
      <c r="AC598" s="567"/>
      <c r="AD598" s="3"/>
      <c r="AE598" s="194"/>
      <c r="AG598" s="272"/>
      <c r="AH598" s="294" t="str">
        <f>IF(AD598=FALSE,"","3;")</f>
        <v/>
      </c>
      <c r="AI598" s="294" t="str">
        <f>IF(AE598=FALSE,"","6;")</f>
        <v/>
      </c>
      <c r="AJ598" s="133"/>
      <c r="AK598" s="432"/>
    </row>
    <row r="599" spans="1:37" ht="40.5" customHeight="1" x14ac:dyDescent="0.2">
      <c r="A599" s="170"/>
      <c r="B599" s="596" t="s">
        <v>319</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7"/>
      <c r="Z599" s="593" t="s">
        <v>37</v>
      </c>
      <c r="AA599" s="594"/>
      <c r="AB599" s="594"/>
      <c r="AC599" s="595"/>
      <c r="AD599" s="2"/>
      <c r="AE599" s="193"/>
      <c r="AG599" s="272"/>
      <c r="AH599" s="133"/>
      <c r="AI599" s="133"/>
      <c r="AJ599" s="133"/>
      <c r="AK599" s="295" t="str">
        <f>IF(AD599=TRUE,"x","")</f>
        <v/>
      </c>
    </row>
    <row r="600" spans="1:37" ht="39.75" customHeight="1" x14ac:dyDescent="0.2">
      <c r="A600" s="517" t="s">
        <v>320</v>
      </c>
      <c r="B600" s="518"/>
      <c r="C600" s="518"/>
      <c r="D600" s="518"/>
      <c r="E600" s="518"/>
      <c r="F600" s="518"/>
      <c r="G600" s="518"/>
      <c r="H600" s="518"/>
      <c r="I600" s="518"/>
      <c r="J600" s="518"/>
      <c r="K600" s="518"/>
      <c r="L600" s="518"/>
      <c r="M600" s="518"/>
      <c r="N600" s="518"/>
      <c r="O600" s="518"/>
      <c r="P600" s="518"/>
      <c r="Q600" s="518"/>
      <c r="R600" s="518"/>
      <c r="S600" s="518"/>
      <c r="T600" s="518"/>
      <c r="U600" s="518"/>
      <c r="V600" s="518"/>
      <c r="W600" s="518"/>
      <c r="X600" s="518"/>
      <c r="Y600" s="519"/>
      <c r="Z600" s="559" t="s">
        <v>70</v>
      </c>
      <c r="AA600" s="560"/>
      <c r="AB600" s="560"/>
      <c r="AC600" s="561"/>
      <c r="AD600" s="2"/>
      <c r="AE600" s="193"/>
      <c r="AG600" s="270" t="s">
        <v>196</v>
      </c>
      <c r="AH600" s="418" t="s">
        <v>361</v>
      </c>
      <c r="AI600" s="418"/>
      <c r="AJ600" s="301" t="s">
        <v>359</v>
      </c>
      <c r="AK600" s="271"/>
    </row>
    <row r="601" spans="1:37" ht="22.5" customHeight="1" x14ac:dyDescent="0.2">
      <c r="A601" s="164"/>
      <c r="B601" s="436" t="s">
        <v>40</v>
      </c>
      <c r="C601" s="437"/>
      <c r="D601" s="437"/>
      <c r="E601" s="437"/>
      <c r="F601" s="437"/>
      <c r="G601" s="437"/>
      <c r="H601" s="437"/>
      <c r="I601" s="437"/>
      <c r="J601" s="437"/>
      <c r="K601" s="165"/>
      <c r="L601" s="166"/>
      <c r="M601" s="164"/>
      <c r="N601" s="436" t="s">
        <v>67</v>
      </c>
      <c r="O601" s="437"/>
      <c r="P601" s="437"/>
      <c r="Q601" s="437"/>
      <c r="R601" s="437"/>
      <c r="S601" s="437"/>
      <c r="T601" s="437"/>
      <c r="U601" s="437"/>
      <c r="V601" s="437"/>
      <c r="W601" s="437"/>
      <c r="X601" s="437"/>
      <c r="Y601" s="437"/>
      <c r="Z601" s="562"/>
      <c r="AA601" s="563"/>
      <c r="AB601" s="563"/>
      <c r="AC601" s="564"/>
      <c r="AD601" s="1"/>
      <c r="AE601" s="192"/>
      <c r="AG601" s="296" t="str">
        <f>IF(AJ601="","",IF(LEN(AJ601)=2,0.5,1))</f>
        <v/>
      </c>
      <c r="AH601" s="294" t="str">
        <f>IF(AD601=FALSE,"","1;")</f>
        <v/>
      </c>
      <c r="AI601" s="294" t="str">
        <f>IF(AE601=FALSE,"","4;")</f>
        <v/>
      </c>
      <c r="AJ601" s="259" t="str">
        <f>CONCATENATE(AH601,AH602,AH603,AI601,AI602,AI603)</f>
        <v/>
      </c>
      <c r="AK601" s="271"/>
    </row>
    <row r="602" spans="1:37" ht="22.5" customHeight="1" x14ac:dyDescent="0.2">
      <c r="A602" s="164"/>
      <c r="B602" s="436" t="s">
        <v>65</v>
      </c>
      <c r="C602" s="437"/>
      <c r="D602" s="437"/>
      <c r="E602" s="437"/>
      <c r="F602" s="437"/>
      <c r="G602" s="437"/>
      <c r="H602" s="437"/>
      <c r="I602" s="437"/>
      <c r="J602" s="437"/>
      <c r="K602" s="165"/>
      <c r="L602" s="166"/>
      <c r="M602" s="164"/>
      <c r="N602" s="436" t="s">
        <v>68</v>
      </c>
      <c r="O602" s="437"/>
      <c r="P602" s="437"/>
      <c r="Q602" s="437"/>
      <c r="R602" s="437"/>
      <c r="S602" s="437"/>
      <c r="T602" s="437"/>
      <c r="U602" s="437"/>
      <c r="V602" s="437"/>
      <c r="W602" s="437"/>
      <c r="X602" s="437"/>
      <c r="Y602" s="437"/>
      <c r="Z602" s="562"/>
      <c r="AA602" s="563"/>
      <c r="AB602" s="563"/>
      <c r="AC602" s="564"/>
      <c r="AD602" s="2"/>
      <c r="AE602" s="193"/>
      <c r="AG602" s="272"/>
      <c r="AH602" s="294" t="str">
        <f>IF(AD602=FALSE,"","2;")</f>
        <v/>
      </c>
      <c r="AI602" s="294" t="str">
        <f>IF(AE602=FALSE,"","5;")</f>
        <v/>
      </c>
      <c r="AJ602" s="133"/>
      <c r="AK602" s="271"/>
    </row>
    <row r="603" spans="1:37" ht="27.75" customHeight="1" x14ac:dyDescent="0.2">
      <c r="A603" s="164"/>
      <c r="B603" s="436" t="s">
        <v>66</v>
      </c>
      <c r="C603" s="437"/>
      <c r="D603" s="437"/>
      <c r="E603" s="437"/>
      <c r="F603" s="437"/>
      <c r="G603" s="437"/>
      <c r="H603" s="437"/>
      <c r="I603" s="437"/>
      <c r="J603" s="437"/>
      <c r="K603" s="165"/>
      <c r="L603" s="166"/>
      <c r="M603" s="164"/>
      <c r="N603" s="436" t="s">
        <v>54</v>
      </c>
      <c r="O603" s="437"/>
      <c r="P603" s="437"/>
      <c r="Q603" s="437"/>
      <c r="R603" s="437"/>
      <c r="S603" s="437"/>
      <c r="T603" s="437"/>
      <c r="U603" s="437"/>
      <c r="V603" s="437"/>
      <c r="W603" s="437"/>
      <c r="X603" s="437"/>
      <c r="Y603" s="437"/>
      <c r="Z603" s="565"/>
      <c r="AA603" s="566"/>
      <c r="AB603" s="566"/>
      <c r="AC603" s="567"/>
      <c r="AD603" s="3"/>
      <c r="AE603" s="194"/>
      <c r="AG603" s="272"/>
      <c r="AH603" s="294" t="str">
        <f>IF(AD603=FALSE,"","3;")</f>
        <v/>
      </c>
      <c r="AI603" s="294" t="str">
        <f>IF(AE603=FALSE,"","6;")</f>
        <v/>
      </c>
      <c r="AJ603" s="133"/>
      <c r="AK603" s="271"/>
    </row>
    <row r="604" spans="1:37" ht="18" customHeight="1" x14ac:dyDescent="0.2">
      <c r="A604" s="433" t="str">
        <f>IF(AND(OR(AG596&lt;&gt;"",AG601&lt;&gt;""),AD599=TRUE),"Bitte korrigieren, widersprüchliche Angaben ('keine Wirkung' und 'pos.' bzw. 'neg. Wirkung')","")</f>
        <v/>
      </c>
      <c r="B604" s="433"/>
      <c r="C604" s="433"/>
      <c r="D604" s="433"/>
      <c r="E604" s="433"/>
      <c r="F604" s="433"/>
      <c r="G604" s="433"/>
      <c r="H604" s="433"/>
      <c r="I604" s="433"/>
      <c r="J604" s="433"/>
      <c r="K604" s="433"/>
      <c r="L604" s="433"/>
      <c r="M604" s="433"/>
      <c r="N604" s="433"/>
      <c r="O604" s="433"/>
      <c r="P604" s="433"/>
      <c r="Q604" s="433"/>
      <c r="R604" s="433"/>
      <c r="S604" s="433"/>
      <c r="T604" s="433"/>
      <c r="U604" s="433"/>
      <c r="V604" s="433"/>
      <c r="W604" s="433"/>
      <c r="X604" s="433"/>
      <c r="Y604" s="433"/>
      <c r="Z604" s="433"/>
      <c r="AA604" s="433"/>
      <c r="AB604" s="433"/>
      <c r="AC604" s="433"/>
      <c r="AG604" s="273"/>
      <c r="AH604" s="110"/>
      <c r="AI604" s="110"/>
      <c r="AJ604" s="110"/>
      <c r="AK604" s="274"/>
    </row>
    <row r="606" spans="1:37" ht="15" customHeight="1" x14ac:dyDescent="0.2">
      <c r="A606" s="423" t="s">
        <v>145</v>
      </c>
      <c r="B606" s="424"/>
      <c r="C606" s="424"/>
      <c r="D606" s="424"/>
      <c r="E606" s="424"/>
      <c r="F606" s="424"/>
      <c r="G606" s="424"/>
      <c r="H606" s="424"/>
      <c r="I606" s="424"/>
      <c r="J606" s="424"/>
      <c r="K606" s="424"/>
      <c r="L606" s="424"/>
      <c r="M606" s="424"/>
      <c r="N606" s="424"/>
      <c r="O606" s="424"/>
      <c r="P606" s="424"/>
      <c r="Q606" s="424"/>
      <c r="R606" s="424"/>
      <c r="S606" s="424"/>
      <c r="T606" s="424"/>
      <c r="U606" s="424"/>
      <c r="V606" s="424"/>
      <c r="W606" s="424"/>
      <c r="X606" s="424"/>
      <c r="Y606" s="424"/>
      <c r="Z606" s="424"/>
      <c r="AA606" s="424"/>
      <c r="AB606" s="424"/>
      <c r="AC606" s="425"/>
    </row>
    <row r="607" spans="1:37" ht="30" customHeight="1" x14ac:dyDescent="0.2">
      <c r="A607" s="428"/>
      <c r="B607" s="429"/>
      <c r="C607" s="429"/>
      <c r="D607" s="429"/>
      <c r="E607" s="429"/>
      <c r="F607" s="429"/>
      <c r="G607" s="429"/>
      <c r="H607" s="429"/>
      <c r="I607" s="429"/>
      <c r="J607" s="429"/>
      <c r="K607" s="429"/>
      <c r="L607" s="429"/>
      <c r="M607" s="429"/>
      <c r="N607" s="429"/>
      <c r="O607" s="429"/>
      <c r="P607" s="429"/>
      <c r="Q607" s="429"/>
      <c r="R607" s="429"/>
      <c r="S607" s="429"/>
      <c r="T607" s="429"/>
      <c r="U607" s="429"/>
      <c r="V607" s="429"/>
      <c r="W607" s="429"/>
      <c r="X607" s="429"/>
      <c r="Y607" s="429"/>
      <c r="Z607" s="429"/>
      <c r="AA607" s="429"/>
      <c r="AB607" s="429"/>
      <c r="AC607" s="430"/>
    </row>
    <row r="608" spans="1:37" x14ac:dyDescent="0.2">
      <c r="AC608" s="105"/>
    </row>
    <row r="609" spans="1:34" ht="121.5" customHeight="1" x14ac:dyDescent="0.2">
      <c r="A609" s="603" t="s">
        <v>396</v>
      </c>
      <c r="B609" s="604"/>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5"/>
    </row>
    <row r="612" spans="1:34" hidden="1" x14ac:dyDescent="0.2"/>
    <row r="613" spans="1:34" hidden="1" x14ac:dyDescent="0.2"/>
    <row r="614" spans="1:34" hidden="1" x14ac:dyDescent="0.2"/>
    <row r="615" spans="1:34" hidden="1" x14ac:dyDescent="0.2"/>
    <row r="616" spans="1:34" hidden="1" x14ac:dyDescent="0.2"/>
    <row r="617" spans="1:34" ht="40.5" customHeight="1" x14ac:dyDescent="0.2">
      <c r="A617" s="516" t="s">
        <v>71</v>
      </c>
      <c r="B617" s="516"/>
      <c r="C617" s="516"/>
      <c r="D617" s="516"/>
      <c r="E617" s="516"/>
      <c r="F617" s="516"/>
      <c r="G617" s="516"/>
      <c r="H617" s="516"/>
      <c r="I617" s="516"/>
      <c r="J617" s="516"/>
      <c r="K617" s="516"/>
      <c r="L617" s="516"/>
      <c r="M617" s="516"/>
      <c r="N617" s="516"/>
      <c r="O617" s="516"/>
      <c r="P617" s="516"/>
      <c r="Q617" s="516"/>
      <c r="R617" s="516"/>
      <c r="S617" s="516"/>
      <c r="T617" s="516"/>
      <c r="U617" s="516"/>
      <c r="V617" s="516"/>
      <c r="W617" s="516"/>
      <c r="X617" s="516"/>
      <c r="Y617" s="516"/>
      <c r="Z617" s="516"/>
      <c r="AA617" s="516"/>
      <c r="AB617" s="516"/>
      <c r="AC617" s="516"/>
    </row>
    <row r="618" spans="1:34" ht="14.25" customHeight="1" x14ac:dyDescent="0.2">
      <c r="A618" s="171"/>
      <c r="B618" s="171"/>
      <c r="C618" s="171"/>
      <c r="D618" s="171"/>
      <c r="E618" s="171"/>
      <c r="F618" s="171"/>
      <c r="G618" s="171"/>
      <c r="H618" s="171"/>
      <c r="I618" s="171"/>
      <c r="J618" s="171"/>
      <c r="K618" s="171"/>
      <c r="L618" s="171"/>
      <c r="M618" s="171"/>
      <c r="N618" s="171"/>
      <c r="O618" s="171"/>
      <c r="P618" s="171"/>
      <c r="Q618" s="172"/>
      <c r="R618" s="172"/>
      <c r="S618" s="172"/>
      <c r="T618" s="172"/>
      <c r="U618" s="172"/>
      <c r="V618" s="172"/>
      <c r="W618" s="172"/>
      <c r="X618" s="172"/>
      <c r="Y618" s="172"/>
      <c r="Z618" s="172"/>
      <c r="AA618" s="172"/>
      <c r="AB618" s="172"/>
      <c r="AC618" s="172"/>
    </row>
    <row r="619" spans="1:34" ht="279" customHeight="1" x14ac:dyDescent="0.2">
      <c r="A619" s="496" t="s">
        <v>1</v>
      </c>
      <c r="B619" s="497"/>
      <c r="C619" s="497"/>
      <c r="D619" s="440" t="s">
        <v>355</v>
      </c>
      <c r="E619" s="440"/>
      <c r="F619" s="440"/>
      <c r="G619" s="440"/>
      <c r="H619" s="440"/>
      <c r="I619" s="440"/>
      <c r="J619" s="440"/>
      <c r="K619" s="440"/>
      <c r="L619" s="440"/>
      <c r="M619" s="440"/>
      <c r="N619" s="440"/>
      <c r="O619" s="440"/>
      <c r="P619" s="440"/>
      <c r="Q619" s="440"/>
      <c r="R619" s="440"/>
      <c r="S619" s="440"/>
      <c r="T619" s="440"/>
      <c r="U619" s="440"/>
      <c r="V619" s="440"/>
      <c r="W619" s="440"/>
      <c r="X619" s="440"/>
      <c r="Y619" s="440"/>
      <c r="Z619" s="440"/>
      <c r="AA619" s="440"/>
      <c r="AB619" s="440"/>
      <c r="AC619" s="441"/>
      <c r="AF619" s="195"/>
    </row>
    <row r="621" spans="1:34" hidden="1" x14ac:dyDescent="0.2"/>
    <row r="622" spans="1:34" ht="22.5" customHeight="1" x14ac:dyDescent="0.2">
      <c r="A622" s="516" t="s">
        <v>72</v>
      </c>
      <c r="B622" s="516"/>
      <c r="C622" s="516"/>
      <c r="D622" s="516"/>
      <c r="E622" s="516"/>
      <c r="F622" s="516"/>
      <c r="G622" s="516"/>
      <c r="H622" s="516"/>
      <c r="I622" s="516"/>
      <c r="J622" s="516"/>
      <c r="K622" s="516"/>
      <c r="L622" s="516"/>
      <c r="M622" s="516"/>
      <c r="N622" s="516"/>
      <c r="O622" s="516"/>
      <c r="P622" s="516"/>
      <c r="Q622" s="516"/>
      <c r="R622" s="516"/>
      <c r="S622" s="516"/>
      <c r="T622" s="516"/>
      <c r="U622" s="516"/>
      <c r="V622" s="516"/>
      <c r="W622" s="516"/>
      <c r="X622" s="516"/>
      <c r="Y622" s="516"/>
      <c r="Z622" s="516"/>
      <c r="AA622" s="516"/>
      <c r="AB622" s="516"/>
      <c r="AC622" s="516"/>
    </row>
    <row r="624" spans="1:34" ht="51" customHeight="1" x14ac:dyDescent="0.2">
      <c r="A624" s="453" t="s">
        <v>146</v>
      </c>
      <c r="B624" s="453"/>
      <c r="C624" s="453"/>
      <c r="D624" s="453"/>
      <c r="E624" s="453"/>
      <c r="F624" s="453"/>
      <c r="G624" s="453"/>
      <c r="H624" s="453"/>
      <c r="I624" s="453"/>
      <c r="J624" s="453"/>
      <c r="K624" s="453"/>
      <c r="L624" s="453"/>
      <c r="M624" s="453"/>
      <c r="N624" s="453"/>
      <c r="O624" s="453"/>
      <c r="P624" s="453"/>
      <c r="Q624" s="453"/>
      <c r="R624" s="453"/>
      <c r="S624" s="453"/>
      <c r="T624" s="453"/>
      <c r="U624" s="453"/>
      <c r="V624" s="453"/>
      <c r="W624" s="453"/>
      <c r="X624" s="453"/>
      <c r="Y624" s="453"/>
      <c r="Z624" s="453"/>
      <c r="AA624" s="453"/>
      <c r="AB624" s="453"/>
      <c r="AC624" s="453"/>
      <c r="AF624" s="260"/>
      <c r="AG624" s="260"/>
      <c r="AH624" s="260"/>
    </row>
    <row r="625" spans="1:34" ht="14.25" customHeight="1" x14ac:dyDescent="0.2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F625" s="260"/>
      <c r="AG625" s="260"/>
      <c r="AH625" s="260"/>
    </row>
    <row r="626" spans="1:34" ht="17.25" customHeight="1" x14ac:dyDescent="0.2">
      <c r="A626" s="517" t="s">
        <v>64</v>
      </c>
      <c r="B626" s="518"/>
      <c r="C626" s="518"/>
      <c r="D626" s="518"/>
      <c r="E626" s="518"/>
      <c r="F626" s="518"/>
      <c r="G626" s="518"/>
      <c r="H626" s="518"/>
      <c r="I626" s="518"/>
      <c r="J626" s="518"/>
      <c r="K626" s="518"/>
      <c r="L626" s="518"/>
      <c r="M626" s="518"/>
      <c r="N626" s="518"/>
      <c r="O626" s="518"/>
      <c r="P626" s="518"/>
      <c r="Q626" s="518"/>
      <c r="R626" s="518"/>
      <c r="S626" s="518"/>
      <c r="T626" s="518"/>
      <c r="U626" s="518"/>
      <c r="V626" s="518"/>
      <c r="W626" s="518"/>
      <c r="X626" s="518"/>
      <c r="Y626" s="518"/>
      <c r="Z626" s="518"/>
      <c r="AA626" s="518"/>
      <c r="AB626" s="519"/>
      <c r="AC626" s="134"/>
      <c r="AD626" s="4"/>
      <c r="AE626" s="259" t="str">
        <f>IF(AD626=1,"Ja",IF(AD626=2,"Nein",""))</f>
        <v/>
      </c>
      <c r="AF626" s="260">
        <v>1</v>
      </c>
      <c r="AG626" s="260"/>
      <c r="AH626" s="260"/>
    </row>
    <row r="627" spans="1:34" ht="17.25" customHeight="1" x14ac:dyDescent="0.2">
      <c r="A627" s="517" t="s">
        <v>63</v>
      </c>
      <c r="B627" s="518"/>
      <c r="C627" s="518"/>
      <c r="D627" s="518"/>
      <c r="E627" s="518"/>
      <c r="F627" s="518"/>
      <c r="G627" s="518"/>
      <c r="H627" s="518"/>
      <c r="I627" s="518"/>
      <c r="J627" s="518"/>
      <c r="K627" s="518"/>
      <c r="L627" s="518"/>
      <c r="M627" s="518"/>
      <c r="N627" s="518"/>
      <c r="O627" s="518"/>
      <c r="P627" s="518"/>
      <c r="Q627" s="518"/>
      <c r="R627" s="518"/>
      <c r="S627" s="518"/>
      <c r="T627" s="518"/>
      <c r="U627" s="518"/>
      <c r="V627" s="518"/>
      <c r="W627" s="518"/>
      <c r="X627" s="518"/>
      <c r="Y627" s="518"/>
      <c r="Z627" s="518"/>
      <c r="AA627" s="518"/>
      <c r="AB627" s="519"/>
      <c r="AC627" s="134"/>
      <c r="AF627" s="260">
        <v>0</v>
      </c>
      <c r="AG627" s="260"/>
      <c r="AH627" s="260"/>
    </row>
    <row r="628" spans="1:34" x14ac:dyDescent="0.2">
      <c r="AF628" s="260"/>
      <c r="AG628" s="260"/>
      <c r="AH628" s="260"/>
    </row>
    <row r="629" spans="1:34" ht="53.25" customHeight="1" x14ac:dyDescent="0.2">
      <c r="A629" s="438" t="s">
        <v>1</v>
      </c>
      <c r="B629" s="439"/>
      <c r="C629" s="439"/>
      <c r="D629" s="440" t="s">
        <v>193</v>
      </c>
      <c r="E629" s="440"/>
      <c r="F629" s="440"/>
      <c r="G629" s="440"/>
      <c r="H629" s="440"/>
      <c r="I629" s="440"/>
      <c r="J629" s="440"/>
      <c r="K629" s="440"/>
      <c r="L629" s="440"/>
      <c r="M629" s="440"/>
      <c r="N629" s="440"/>
      <c r="O629" s="440"/>
      <c r="P629" s="440"/>
      <c r="Q629" s="440"/>
      <c r="R629" s="440"/>
      <c r="S629" s="440"/>
      <c r="T629" s="440"/>
      <c r="U629" s="440"/>
      <c r="V629" s="440"/>
      <c r="W629" s="440"/>
      <c r="X629" s="440"/>
      <c r="Y629" s="440"/>
      <c r="Z629" s="440"/>
      <c r="AA629" s="440"/>
      <c r="AB629" s="440"/>
      <c r="AC629" s="441"/>
      <c r="AF629" s="260"/>
      <c r="AG629" s="260"/>
      <c r="AH629" s="260"/>
    </row>
    <row r="630" spans="1:34" x14ac:dyDescent="0.2">
      <c r="AF630" s="260"/>
      <c r="AG630" s="260"/>
      <c r="AH630" s="260"/>
    </row>
    <row r="631" spans="1:34" ht="38.25" customHeight="1" x14ac:dyDescent="0.2">
      <c r="A631" s="514" t="s">
        <v>114</v>
      </c>
      <c r="B631" s="499"/>
      <c r="C631" s="499"/>
      <c r="D631" s="499"/>
      <c r="E631" s="499"/>
      <c r="F631" s="499"/>
      <c r="G631" s="499"/>
      <c r="H631" s="499"/>
      <c r="I631" s="499"/>
      <c r="J631" s="499"/>
      <c r="K631" s="499"/>
      <c r="L631" s="499"/>
      <c r="M631" s="499"/>
      <c r="N631" s="499"/>
      <c r="O631" s="499"/>
      <c r="P631" s="499"/>
      <c r="Q631" s="499"/>
      <c r="R631" s="499"/>
      <c r="S631" s="499"/>
      <c r="T631" s="499"/>
      <c r="U631" s="499"/>
      <c r="V631" s="499"/>
      <c r="W631" s="499"/>
      <c r="X631" s="499"/>
      <c r="Y631" s="499"/>
      <c r="Z631" s="499"/>
      <c r="AA631" s="499"/>
      <c r="AB631" s="499"/>
      <c r="AC631" s="499"/>
      <c r="AF631" s="260"/>
      <c r="AG631" s="260"/>
      <c r="AH631" s="260"/>
    </row>
    <row r="632" spans="1:34" ht="93" customHeight="1" x14ac:dyDescent="0.2">
      <c r="A632" s="515" t="s">
        <v>192</v>
      </c>
      <c r="B632" s="499"/>
      <c r="C632" s="499"/>
      <c r="D632" s="499"/>
      <c r="E632" s="499"/>
      <c r="F632" s="499"/>
      <c r="G632" s="499"/>
      <c r="H632" s="499"/>
      <c r="I632" s="499"/>
      <c r="J632" s="499"/>
      <c r="K632" s="499"/>
      <c r="L632" s="499"/>
      <c r="M632" s="499"/>
      <c r="N632" s="499"/>
      <c r="O632" s="499"/>
      <c r="P632" s="499"/>
      <c r="Q632" s="499"/>
      <c r="R632" s="499"/>
      <c r="S632" s="499"/>
      <c r="T632" s="499"/>
      <c r="U632" s="499"/>
      <c r="V632" s="499"/>
      <c r="W632" s="499"/>
      <c r="X632" s="499"/>
      <c r="Y632" s="499"/>
      <c r="Z632" s="499"/>
      <c r="AA632" s="499"/>
      <c r="AB632" s="499"/>
      <c r="AC632" s="499"/>
      <c r="AF632" s="260"/>
      <c r="AG632" s="260"/>
      <c r="AH632" s="260"/>
    </row>
    <row r="633" spans="1:34" ht="18" customHeight="1" x14ac:dyDescent="0.2">
      <c r="A633" s="173"/>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F633" s="260"/>
      <c r="AG633" s="260"/>
      <c r="AH633" s="260"/>
    </row>
    <row r="634" spans="1:34" ht="48.75" customHeight="1" x14ac:dyDescent="0.2">
      <c r="A634" s="420" t="s">
        <v>115</v>
      </c>
      <c r="B634" s="421"/>
      <c r="C634" s="422"/>
      <c r="D634" s="426" t="s">
        <v>281</v>
      </c>
      <c r="E634" s="426"/>
      <c r="F634" s="426"/>
      <c r="G634" s="426"/>
      <c r="H634" s="426"/>
      <c r="I634" s="426"/>
      <c r="J634" s="426"/>
      <c r="K634" s="426"/>
      <c r="L634" s="426"/>
      <c r="M634" s="426"/>
      <c r="N634" s="426"/>
      <c r="O634" s="426"/>
      <c r="P634" s="426"/>
      <c r="Q634" s="426"/>
      <c r="R634" s="426"/>
      <c r="S634" s="426"/>
      <c r="T634" s="426"/>
      <c r="U634" s="426"/>
      <c r="V634" s="426"/>
      <c r="W634" s="426"/>
      <c r="X634" s="426"/>
      <c r="Y634" s="426"/>
      <c r="Z634" s="426"/>
      <c r="AA634" s="426"/>
      <c r="AB634" s="427"/>
      <c r="AC634" s="174"/>
      <c r="AD634" s="275"/>
      <c r="AF634" s="259" t="str">
        <f>IF(AD634=FALSE,"","x")</f>
        <v/>
      </c>
      <c r="AG634" s="260"/>
      <c r="AH634" s="260"/>
    </row>
    <row r="635" spans="1:34" ht="17.25" customHeight="1" x14ac:dyDescent="0.2">
      <c r="A635" s="423" t="s">
        <v>116</v>
      </c>
      <c r="B635" s="424"/>
      <c r="C635" s="424"/>
      <c r="D635" s="424"/>
      <c r="E635" s="424"/>
      <c r="F635" s="424"/>
      <c r="G635" s="424"/>
      <c r="H635" s="424"/>
      <c r="I635" s="424"/>
      <c r="J635" s="424"/>
      <c r="K635" s="424"/>
      <c r="L635" s="424"/>
      <c r="M635" s="424"/>
      <c r="N635" s="424"/>
      <c r="O635" s="424"/>
      <c r="P635" s="424"/>
      <c r="Q635" s="424"/>
      <c r="R635" s="424"/>
      <c r="S635" s="424"/>
      <c r="T635" s="424"/>
      <c r="U635" s="424"/>
      <c r="V635" s="424"/>
      <c r="W635" s="424"/>
      <c r="X635" s="424"/>
      <c r="Y635" s="424"/>
      <c r="Z635" s="424"/>
      <c r="AA635" s="424"/>
      <c r="AB635" s="424"/>
      <c r="AC635" s="425"/>
    </row>
    <row r="636" spans="1:34" ht="30" customHeight="1" x14ac:dyDescent="0.2">
      <c r="A636" s="428"/>
      <c r="B636" s="429"/>
      <c r="C636" s="429"/>
      <c r="D636" s="429"/>
      <c r="E636" s="429"/>
      <c r="F636" s="429"/>
      <c r="G636" s="429"/>
      <c r="H636" s="429"/>
      <c r="I636" s="429"/>
      <c r="J636" s="429"/>
      <c r="K636" s="429"/>
      <c r="L636" s="429"/>
      <c r="M636" s="429"/>
      <c r="N636" s="429"/>
      <c r="O636" s="429"/>
      <c r="P636" s="429"/>
      <c r="Q636" s="429"/>
      <c r="R636" s="429"/>
      <c r="S636" s="429"/>
      <c r="T636" s="429"/>
      <c r="U636" s="429"/>
      <c r="V636" s="429"/>
      <c r="W636" s="429"/>
      <c r="X636" s="429"/>
      <c r="Y636" s="429"/>
      <c r="Z636" s="429"/>
      <c r="AA636" s="429"/>
      <c r="AB636" s="429"/>
      <c r="AC636" s="430"/>
    </row>
    <row r="638" spans="1:34" ht="16.350000000000001" customHeight="1" x14ac:dyDescent="0.2">
      <c r="A638" s="552" t="s">
        <v>128</v>
      </c>
      <c r="B638" s="553"/>
      <c r="C638" s="554"/>
      <c r="D638" s="424" t="s">
        <v>150</v>
      </c>
      <c r="E638" s="424"/>
      <c r="F638" s="424"/>
      <c r="G638" s="424"/>
      <c r="H638" s="424"/>
      <c r="I638" s="424"/>
      <c r="J638" s="424"/>
      <c r="K638" s="424"/>
      <c r="L638" s="424"/>
      <c r="M638" s="424"/>
      <c r="N638" s="424"/>
      <c r="O638" s="424"/>
      <c r="P638" s="424"/>
      <c r="Q638" s="424"/>
      <c r="R638" s="424"/>
      <c r="S638" s="424"/>
      <c r="T638" s="424"/>
      <c r="U638" s="424"/>
      <c r="V638" s="424"/>
      <c r="W638" s="424"/>
      <c r="X638" s="424"/>
      <c r="Y638" s="424"/>
      <c r="Z638" s="424"/>
      <c r="AA638" s="424"/>
      <c r="AB638" s="425"/>
      <c r="AC638" s="175"/>
      <c r="AD638" s="189"/>
      <c r="AF638" s="259" t="str">
        <f>IF(AD638=FALSE,"","x")</f>
        <v/>
      </c>
      <c r="AG638" s="260"/>
      <c r="AH638" s="260"/>
    </row>
    <row r="639" spans="1:34" ht="16.350000000000001" customHeight="1" x14ac:dyDescent="0.2">
      <c r="A639" s="423" t="s">
        <v>116</v>
      </c>
      <c r="B639" s="424"/>
      <c r="C639" s="424"/>
      <c r="D639" s="424"/>
      <c r="E639" s="424"/>
      <c r="F639" s="424"/>
      <c r="G639" s="424"/>
      <c r="H639" s="424"/>
      <c r="I639" s="424"/>
      <c r="J639" s="424"/>
      <c r="K639" s="424"/>
      <c r="L639" s="424"/>
      <c r="M639" s="424"/>
      <c r="N639" s="424"/>
      <c r="O639" s="424"/>
      <c r="P639" s="424"/>
      <c r="Q639" s="424"/>
      <c r="R639" s="424"/>
      <c r="S639" s="424"/>
      <c r="T639" s="424"/>
      <c r="U639" s="424"/>
      <c r="V639" s="424"/>
      <c r="W639" s="424"/>
      <c r="X639" s="424"/>
      <c r="Y639" s="424"/>
      <c r="Z639" s="424"/>
      <c r="AA639" s="424"/>
      <c r="AB639" s="424"/>
      <c r="AC639" s="425"/>
      <c r="AF639" s="260"/>
      <c r="AG639" s="260"/>
      <c r="AH639" s="260"/>
    </row>
    <row r="640" spans="1:34" ht="30" customHeight="1" x14ac:dyDescent="0.2">
      <c r="A640" s="428"/>
      <c r="B640" s="429"/>
      <c r="C640" s="429"/>
      <c r="D640" s="429"/>
      <c r="E640" s="429"/>
      <c r="F640" s="429"/>
      <c r="G640" s="429"/>
      <c r="H640" s="429"/>
      <c r="I640" s="429"/>
      <c r="J640" s="429"/>
      <c r="K640" s="429"/>
      <c r="L640" s="429"/>
      <c r="M640" s="429"/>
      <c r="N640" s="429"/>
      <c r="O640" s="429"/>
      <c r="P640" s="429"/>
      <c r="Q640" s="429"/>
      <c r="R640" s="429"/>
      <c r="S640" s="429"/>
      <c r="T640" s="429"/>
      <c r="U640" s="429"/>
      <c r="V640" s="429"/>
      <c r="W640" s="429"/>
      <c r="X640" s="429"/>
      <c r="Y640" s="429"/>
      <c r="Z640" s="429"/>
      <c r="AA640" s="429"/>
      <c r="AB640" s="429"/>
      <c r="AC640" s="430"/>
      <c r="AG640" s="260"/>
      <c r="AH640" s="260"/>
    </row>
    <row r="641" spans="1:34" ht="16.350000000000001" hidden="1" customHeight="1" x14ac:dyDescent="0.2">
      <c r="A641" s="176"/>
      <c r="B641" s="177"/>
      <c r="C641" s="177"/>
      <c r="D641" s="177"/>
      <c r="E641" s="177"/>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9"/>
      <c r="AG641" s="260"/>
      <c r="AH641" s="260"/>
    </row>
    <row r="642" spans="1:34" ht="16.350000000000001" hidden="1" customHeight="1" x14ac:dyDescent="0.2">
      <c r="A642" s="180"/>
      <c r="B642" s="180"/>
      <c r="C642" s="180"/>
      <c r="D642" s="180"/>
      <c r="E642" s="180"/>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81"/>
      <c r="AG642" s="260"/>
      <c r="AH642" s="260"/>
    </row>
    <row r="643" spans="1:34" ht="16.350000000000001" hidden="1" customHeight="1" x14ac:dyDescent="0.2">
      <c r="A643" s="180"/>
      <c r="B643" s="180"/>
      <c r="C643" s="180"/>
      <c r="D643" s="180"/>
      <c r="E643" s="180"/>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81"/>
      <c r="AG643" s="260"/>
      <c r="AH643" s="260"/>
    </row>
    <row r="644" spans="1:34" ht="16.350000000000001" hidden="1" customHeight="1" x14ac:dyDescent="0.2">
      <c r="A644" s="180"/>
      <c r="B644" s="180"/>
      <c r="C644" s="180"/>
      <c r="D644" s="180"/>
      <c r="E644" s="180"/>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81"/>
      <c r="AG644" s="260"/>
      <c r="AH644" s="260"/>
    </row>
    <row r="645" spans="1:34" ht="16.350000000000001" hidden="1" customHeight="1" x14ac:dyDescent="0.2">
      <c r="A645" s="180"/>
      <c r="B645" s="180"/>
      <c r="C645" s="180"/>
      <c r="D645" s="180"/>
      <c r="E645" s="180"/>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81"/>
      <c r="AG645" s="260"/>
      <c r="AH645" s="260"/>
    </row>
    <row r="646" spans="1:34" ht="16.350000000000001" hidden="1" customHeight="1" x14ac:dyDescent="0.2">
      <c r="A646" s="180"/>
      <c r="B646" s="180"/>
      <c r="C646" s="180"/>
      <c r="D646" s="180"/>
      <c r="E646" s="180"/>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81"/>
      <c r="AG646" s="260"/>
      <c r="AH646" s="260"/>
    </row>
    <row r="647" spans="1:34" ht="16.350000000000001" hidden="1" customHeight="1" x14ac:dyDescent="0.2">
      <c r="A647" s="180"/>
      <c r="B647" s="180"/>
      <c r="C647" s="180"/>
      <c r="D647" s="180"/>
      <c r="E647" s="180"/>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81"/>
      <c r="AG647" s="260"/>
      <c r="AH647" s="260"/>
    </row>
    <row r="648" spans="1:34" ht="16.350000000000001" customHeight="1" x14ac:dyDescent="0.2">
      <c r="A648" s="180"/>
      <c r="B648" s="180"/>
      <c r="C648" s="180"/>
      <c r="D648" s="180"/>
      <c r="E648" s="180"/>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81"/>
      <c r="AG648" s="260"/>
      <c r="AH648" s="260"/>
    </row>
    <row r="649" spans="1:34" ht="16.350000000000001" customHeight="1" x14ac:dyDescent="0.2">
      <c r="A649" s="552" t="s">
        <v>73</v>
      </c>
      <c r="B649" s="553"/>
      <c r="C649" s="554"/>
      <c r="D649" s="424" t="s">
        <v>76</v>
      </c>
      <c r="E649" s="424"/>
      <c r="F649" s="424"/>
      <c r="G649" s="424"/>
      <c r="H649" s="424"/>
      <c r="I649" s="424"/>
      <c r="J649" s="424"/>
      <c r="K649" s="424"/>
      <c r="L649" s="424"/>
      <c r="M649" s="424"/>
      <c r="N649" s="424"/>
      <c r="O649" s="424"/>
      <c r="P649" s="424"/>
      <c r="Q649" s="424"/>
      <c r="R649" s="424"/>
      <c r="S649" s="424"/>
      <c r="T649" s="424"/>
      <c r="U649" s="424"/>
      <c r="V649" s="424"/>
      <c r="W649" s="424"/>
      <c r="X649" s="424"/>
      <c r="Y649" s="424"/>
      <c r="Z649" s="424"/>
      <c r="AA649" s="424"/>
      <c r="AB649" s="425"/>
      <c r="AC649" s="175"/>
      <c r="AD649" s="189"/>
      <c r="AF649" s="259" t="str">
        <f>IF(AD649=FALSE,"","x")</f>
        <v/>
      </c>
      <c r="AG649" s="260"/>
      <c r="AH649" s="260"/>
    </row>
    <row r="650" spans="1:34" ht="16.350000000000001" customHeight="1" x14ac:dyDescent="0.2">
      <c r="A650" s="423" t="s">
        <v>116</v>
      </c>
      <c r="B650" s="424"/>
      <c r="C650" s="424"/>
      <c r="D650" s="424"/>
      <c r="E650" s="424"/>
      <c r="F650" s="424"/>
      <c r="G650" s="424"/>
      <c r="H650" s="424"/>
      <c r="I650" s="424"/>
      <c r="J650" s="424"/>
      <c r="K650" s="424"/>
      <c r="L650" s="424"/>
      <c r="M650" s="424"/>
      <c r="N650" s="424"/>
      <c r="O650" s="424"/>
      <c r="P650" s="424"/>
      <c r="Q650" s="424"/>
      <c r="R650" s="424"/>
      <c r="S650" s="424"/>
      <c r="T650" s="424"/>
      <c r="U650" s="424"/>
      <c r="V650" s="424"/>
      <c r="W650" s="424"/>
      <c r="X650" s="424"/>
      <c r="Y650" s="424"/>
      <c r="Z650" s="424"/>
      <c r="AA650" s="424"/>
      <c r="AB650" s="424"/>
      <c r="AC650" s="425"/>
      <c r="AG650" s="260"/>
      <c r="AH650" s="260"/>
    </row>
    <row r="651" spans="1:34" ht="30" customHeight="1" x14ac:dyDescent="0.2">
      <c r="A651" s="428"/>
      <c r="B651" s="429"/>
      <c r="C651" s="429"/>
      <c r="D651" s="429"/>
      <c r="E651" s="429"/>
      <c r="F651" s="429"/>
      <c r="G651" s="429"/>
      <c r="H651" s="429"/>
      <c r="I651" s="429"/>
      <c r="J651" s="429"/>
      <c r="K651" s="429"/>
      <c r="L651" s="429"/>
      <c r="M651" s="429"/>
      <c r="N651" s="429"/>
      <c r="O651" s="429"/>
      <c r="P651" s="429"/>
      <c r="Q651" s="429"/>
      <c r="R651" s="429"/>
      <c r="S651" s="429"/>
      <c r="T651" s="429"/>
      <c r="U651" s="429"/>
      <c r="V651" s="429"/>
      <c r="W651" s="429"/>
      <c r="X651" s="429"/>
      <c r="Y651" s="429"/>
      <c r="Z651" s="429"/>
      <c r="AA651" s="429"/>
      <c r="AB651" s="429"/>
      <c r="AC651" s="430"/>
      <c r="AG651" s="260"/>
      <c r="AH651" s="260"/>
    </row>
    <row r="652" spans="1:34" ht="77.25" customHeight="1" x14ac:dyDescent="0.2">
      <c r="A652" s="606" t="s">
        <v>151</v>
      </c>
      <c r="B652" s="607"/>
      <c r="C652" s="607"/>
      <c r="D652" s="607"/>
      <c r="E652" s="607"/>
      <c r="F652" s="607"/>
      <c r="G652" s="607"/>
      <c r="H652" s="607"/>
      <c r="I652" s="607"/>
      <c r="J652" s="607"/>
      <c r="K652" s="607"/>
      <c r="L652" s="607"/>
      <c r="M652" s="607"/>
      <c r="N652" s="607"/>
      <c r="O652" s="607"/>
      <c r="P652" s="607"/>
      <c r="Q652" s="607"/>
      <c r="R652" s="607"/>
      <c r="S652" s="607"/>
      <c r="T652" s="607"/>
      <c r="U652" s="607"/>
      <c r="V652" s="607"/>
      <c r="W652" s="607"/>
      <c r="X652" s="607"/>
      <c r="Y652" s="607"/>
      <c r="Z652" s="607"/>
      <c r="AA652" s="607"/>
      <c r="AB652" s="607"/>
      <c r="AC652" s="608"/>
      <c r="AG652" s="260"/>
      <c r="AH652" s="260"/>
    </row>
    <row r="653" spans="1:34" ht="15.75" customHeight="1"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G653" s="260"/>
      <c r="AH653" s="260"/>
    </row>
    <row r="654" spans="1:34" ht="31.5" customHeight="1" x14ac:dyDescent="0.2">
      <c r="A654" s="552" t="s">
        <v>74</v>
      </c>
      <c r="B654" s="553"/>
      <c r="C654" s="554"/>
      <c r="D654" s="424" t="s">
        <v>152</v>
      </c>
      <c r="E654" s="424"/>
      <c r="F654" s="424"/>
      <c r="G654" s="424"/>
      <c r="H654" s="424"/>
      <c r="I654" s="424"/>
      <c r="J654" s="424"/>
      <c r="K654" s="424"/>
      <c r="L654" s="424"/>
      <c r="M654" s="424"/>
      <c r="N654" s="424"/>
      <c r="O654" s="424"/>
      <c r="P654" s="424"/>
      <c r="Q654" s="424"/>
      <c r="R654" s="424"/>
      <c r="S654" s="424"/>
      <c r="T654" s="424"/>
      <c r="U654" s="424"/>
      <c r="V654" s="424"/>
      <c r="W654" s="424"/>
      <c r="X654" s="424"/>
      <c r="Y654" s="424"/>
      <c r="Z654" s="424"/>
      <c r="AA654" s="424"/>
      <c r="AB654" s="425"/>
      <c r="AC654" s="175"/>
      <c r="AD654" s="189"/>
      <c r="AF654" s="259" t="str">
        <f>IF(AD654=FALSE,"","x")</f>
        <v/>
      </c>
      <c r="AG654" s="260"/>
      <c r="AH654" s="260"/>
    </row>
    <row r="655" spans="1:34" ht="16.350000000000001" customHeight="1" x14ac:dyDescent="0.2">
      <c r="A655" s="442" t="s">
        <v>116</v>
      </c>
      <c r="B655" s="442"/>
      <c r="C655" s="442"/>
      <c r="D655" s="442"/>
      <c r="E655" s="442"/>
      <c r="F655" s="442"/>
      <c r="G655" s="442"/>
      <c r="H655" s="442"/>
      <c r="I655" s="442"/>
      <c r="J655" s="442"/>
      <c r="K655" s="442"/>
      <c r="L655" s="442"/>
      <c r="M655" s="442"/>
      <c r="N655" s="442"/>
      <c r="O655" s="442"/>
      <c r="P655" s="442"/>
      <c r="Q655" s="442"/>
      <c r="R655" s="442"/>
      <c r="S655" s="442"/>
      <c r="T655" s="442"/>
      <c r="U655" s="442"/>
      <c r="V655" s="442"/>
      <c r="W655" s="442"/>
      <c r="X655" s="442"/>
      <c r="Y655" s="442"/>
      <c r="Z655" s="442"/>
      <c r="AA655" s="442"/>
      <c r="AB655" s="442"/>
      <c r="AC655" s="442"/>
      <c r="AG655" s="260"/>
      <c r="AH655" s="260"/>
    </row>
    <row r="656" spans="1:34" ht="30" customHeight="1" x14ac:dyDescent="0.2">
      <c r="A656" s="428"/>
      <c r="B656" s="429"/>
      <c r="C656" s="429"/>
      <c r="D656" s="429"/>
      <c r="E656" s="429"/>
      <c r="F656" s="429"/>
      <c r="G656" s="429"/>
      <c r="H656" s="429"/>
      <c r="I656" s="429"/>
      <c r="J656" s="429"/>
      <c r="K656" s="429"/>
      <c r="L656" s="429"/>
      <c r="M656" s="429"/>
      <c r="N656" s="429"/>
      <c r="O656" s="429"/>
      <c r="P656" s="429"/>
      <c r="Q656" s="429"/>
      <c r="R656" s="429"/>
      <c r="S656" s="429"/>
      <c r="T656" s="429"/>
      <c r="U656" s="429"/>
      <c r="V656" s="429"/>
      <c r="W656" s="429"/>
      <c r="X656" s="429"/>
      <c r="Y656" s="429"/>
      <c r="Z656" s="429"/>
      <c r="AA656" s="429"/>
      <c r="AB656" s="429"/>
      <c r="AC656" s="430"/>
      <c r="AG656" s="260"/>
      <c r="AH656" s="260"/>
    </row>
    <row r="657" spans="1:34" ht="16.350000000000001" customHeight="1" x14ac:dyDescent="0.2">
      <c r="A657" s="183"/>
      <c r="B657" s="183"/>
      <c r="C657" s="183"/>
      <c r="D657" s="183"/>
      <c r="E657" s="183"/>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5"/>
      <c r="AG657" s="260"/>
      <c r="AH657" s="260"/>
    </row>
    <row r="658" spans="1:34" ht="33" customHeight="1" x14ac:dyDescent="0.2">
      <c r="A658" s="420" t="s">
        <v>75</v>
      </c>
      <c r="B658" s="421"/>
      <c r="C658" s="422"/>
      <c r="D658" s="424" t="s">
        <v>77</v>
      </c>
      <c r="E658" s="424"/>
      <c r="F658" s="424"/>
      <c r="G658" s="424"/>
      <c r="H658" s="424"/>
      <c r="I658" s="424"/>
      <c r="J658" s="424"/>
      <c r="K658" s="424"/>
      <c r="L658" s="424"/>
      <c r="M658" s="424"/>
      <c r="N658" s="424"/>
      <c r="O658" s="424"/>
      <c r="P658" s="424"/>
      <c r="Q658" s="424"/>
      <c r="R658" s="424"/>
      <c r="S658" s="424"/>
      <c r="T658" s="424"/>
      <c r="U658" s="424"/>
      <c r="V658" s="424"/>
      <c r="W658" s="424"/>
      <c r="X658" s="424"/>
      <c r="Y658" s="424"/>
      <c r="Z658" s="424"/>
      <c r="AA658" s="424"/>
      <c r="AB658" s="425"/>
      <c r="AC658" s="175"/>
      <c r="AD658" s="4"/>
      <c r="AF658" s="259" t="str">
        <f>IF(AD658=FALSE,"","x")</f>
        <v/>
      </c>
      <c r="AG658" s="260"/>
      <c r="AH658" s="260"/>
    </row>
    <row r="659" spans="1:34" ht="16.350000000000001" customHeight="1" x14ac:dyDescent="0.2">
      <c r="A659" s="442" t="s">
        <v>116</v>
      </c>
      <c r="B659" s="442"/>
      <c r="C659" s="442"/>
      <c r="D659" s="442"/>
      <c r="E659" s="442"/>
      <c r="F659" s="442"/>
      <c r="G659" s="442"/>
      <c r="H659" s="442"/>
      <c r="I659" s="442"/>
      <c r="J659" s="442"/>
      <c r="K659" s="442"/>
      <c r="L659" s="442"/>
      <c r="M659" s="442"/>
      <c r="N659" s="442"/>
      <c r="O659" s="442"/>
      <c r="P659" s="442"/>
      <c r="Q659" s="442"/>
      <c r="R659" s="442"/>
      <c r="S659" s="442"/>
      <c r="T659" s="442"/>
      <c r="U659" s="442"/>
      <c r="V659" s="442"/>
      <c r="W659" s="442"/>
      <c r="X659" s="442"/>
      <c r="Y659" s="442"/>
      <c r="Z659" s="442"/>
      <c r="AA659" s="442"/>
      <c r="AB659" s="442"/>
      <c r="AC659" s="442"/>
      <c r="AF659" s="260"/>
      <c r="AG659" s="260"/>
      <c r="AH659" s="260"/>
    </row>
    <row r="660" spans="1:34" ht="30" customHeight="1" x14ac:dyDescent="0.2">
      <c r="A660" s="428"/>
      <c r="B660" s="429"/>
      <c r="C660" s="429"/>
      <c r="D660" s="429"/>
      <c r="E660" s="429"/>
      <c r="F660" s="429"/>
      <c r="G660" s="429"/>
      <c r="H660" s="429"/>
      <c r="I660" s="429"/>
      <c r="J660" s="429"/>
      <c r="K660" s="429"/>
      <c r="L660" s="429"/>
      <c r="M660" s="429"/>
      <c r="N660" s="429"/>
      <c r="O660" s="429"/>
      <c r="P660" s="429"/>
      <c r="Q660" s="429"/>
      <c r="R660" s="429"/>
      <c r="S660" s="429"/>
      <c r="T660" s="429"/>
      <c r="U660" s="429"/>
      <c r="V660" s="429"/>
      <c r="W660" s="429"/>
      <c r="X660" s="429"/>
      <c r="Y660" s="429"/>
      <c r="Z660" s="429"/>
      <c r="AA660" s="429"/>
      <c r="AB660" s="429"/>
      <c r="AC660" s="430"/>
      <c r="AF660" s="260"/>
      <c r="AG660" s="260"/>
      <c r="AH660" s="260"/>
    </row>
    <row r="661" spans="1:34" x14ac:dyDescent="0.2">
      <c r="AC661" s="105"/>
      <c r="AF661" s="260"/>
      <c r="AG661" s="260"/>
      <c r="AH661" s="260"/>
    </row>
    <row r="662" spans="1:34" x14ac:dyDescent="0.2">
      <c r="AF662" s="260"/>
      <c r="AG662" s="260"/>
      <c r="AH662" s="260"/>
    </row>
    <row r="663" spans="1:34" hidden="1" x14ac:dyDescent="0.2">
      <c r="AF663" s="260"/>
      <c r="AG663" s="260"/>
      <c r="AH663" s="260"/>
    </row>
    <row r="664" spans="1:34" hidden="1" x14ac:dyDescent="0.2">
      <c r="AF664" s="260"/>
      <c r="AG664" s="260"/>
      <c r="AH664" s="260"/>
    </row>
    <row r="665" spans="1:34" hidden="1" x14ac:dyDescent="0.2">
      <c r="AF665" s="260"/>
      <c r="AG665" s="260"/>
      <c r="AH665" s="260"/>
    </row>
    <row r="666" spans="1:34" hidden="1" x14ac:dyDescent="0.2">
      <c r="AF666" s="260"/>
      <c r="AG666" s="260"/>
      <c r="AH666" s="260"/>
    </row>
    <row r="667" spans="1:34" hidden="1" x14ac:dyDescent="0.2">
      <c r="AF667" s="260"/>
      <c r="AG667" s="260"/>
      <c r="AH667" s="260"/>
    </row>
    <row r="668" spans="1:34" x14ac:dyDescent="0.2">
      <c r="AF668" s="260"/>
      <c r="AG668" s="260"/>
      <c r="AH668" s="260"/>
    </row>
    <row r="669" spans="1:34" ht="23.25" customHeight="1" x14ac:dyDescent="0.2">
      <c r="A669" s="516" t="s">
        <v>78</v>
      </c>
      <c r="B669" s="516"/>
      <c r="C669" s="516"/>
      <c r="D669" s="516"/>
      <c r="E669" s="516"/>
      <c r="F669" s="516"/>
      <c r="G669" s="516"/>
      <c r="H669" s="516"/>
      <c r="I669" s="516"/>
      <c r="J669" s="516"/>
      <c r="K669" s="516"/>
      <c r="L669" s="516"/>
      <c r="M669" s="516"/>
      <c r="N669" s="516"/>
      <c r="O669" s="516"/>
      <c r="P669" s="516"/>
      <c r="Q669" s="516"/>
      <c r="R669" s="516"/>
      <c r="S669" s="516"/>
      <c r="T669" s="516"/>
      <c r="U669" s="516"/>
      <c r="V669" s="516"/>
      <c r="W669" s="516"/>
      <c r="X669" s="516"/>
      <c r="Y669" s="516"/>
      <c r="Z669" s="516"/>
      <c r="AA669" s="516"/>
      <c r="AB669" s="516"/>
      <c r="AC669" s="516"/>
      <c r="AF669" s="260"/>
      <c r="AG669" s="260"/>
      <c r="AH669" s="260"/>
    </row>
    <row r="670" spans="1:34" x14ac:dyDescent="0.2">
      <c r="AF670" s="260"/>
      <c r="AG670" s="260"/>
      <c r="AH670" s="260"/>
    </row>
    <row r="671" spans="1:34" ht="49.5" customHeight="1" x14ac:dyDescent="0.2">
      <c r="A671" s="453" t="s">
        <v>79</v>
      </c>
      <c r="B671" s="453"/>
      <c r="C671" s="453"/>
      <c r="D671" s="453"/>
      <c r="E671" s="453"/>
      <c r="F671" s="453"/>
      <c r="G671" s="453"/>
      <c r="H671" s="453"/>
      <c r="I671" s="453"/>
      <c r="J671" s="453"/>
      <c r="K671" s="453"/>
      <c r="L671" s="453"/>
      <c r="M671" s="453"/>
      <c r="N671" s="453"/>
      <c r="O671" s="453"/>
      <c r="P671" s="453"/>
      <c r="Q671" s="453"/>
      <c r="R671" s="453"/>
      <c r="S671" s="453"/>
      <c r="T671" s="453"/>
      <c r="U671" s="453"/>
      <c r="V671" s="453"/>
      <c r="W671" s="453"/>
      <c r="X671" s="453"/>
      <c r="Y671" s="453"/>
      <c r="Z671" s="453"/>
      <c r="AA671" s="453"/>
      <c r="AB671" s="453"/>
      <c r="AC671" s="453"/>
      <c r="AF671" s="260"/>
      <c r="AG671" s="260"/>
      <c r="AH671" s="260"/>
    </row>
    <row r="672" spans="1:34" ht="15" x14ac:dyDescent="0.2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F672" s="260"/>
      <c r="AG672" s="260"/>
      <c r="AH672" s="260"/>
    </row>
    <row r="673" spans="1:34" ht="16.350000000000001" customHeight="1" x14ac:dyDescent="0.2">
      <c r="A673" s="517" t="s">
        <v>64</v>
      </c>
      <c r="B673" s="518"/>
      <c r="C673" s="518"/>
      <c r="D673" s="518"/>
      <c r="E673" s="518"/>
      <c r="F673" s="518"/>
      <c r="G673" s="518"/>
      <c r="H673" s="518"/>
      <c r="I673" s="518"/>
      <c r="J673" s="518"/>
      <c r="K673" s="518"/>
      <c r="L673" s="518"/>
      <c r="M673" s="518"/>
      <c r="N673" s="518"/>
      <c r="O673" s="518"/>
      <c r="P673" s="518"/>
      <c r="Q673" s="518"/>
      <c r="R673" s="518"/>
      <c r="S673" s="518"/>
      <c r="T673" s="518"/>
      <c r="U673" s="518"/>
      <c r="V673" s="518"/>
      <c r="W673" s="518"/>
      <c r="X673" s="518"/>
      <c r="Y673" s="518"/>
      <c r="Z673" s="518"/>
      <c r="AA673" s="518"/>
      <c r="AB673" s="519"/>
      <c r="AC673" s="134"/>
      <c r="AD673" s="4"/>
      <c r="AF673" s="259" t="str">
        <f>IF(AD673=1,"Ja",IF(AD673=2,"Nein",""))</f>
        <v/>
      </c>
      <c r="AG673" s="260"/>
      <c r="AH673" s="260"/>
    </row>
    <row r="674" spans="1:34" x14ac:dyDescent="0.2">
      <c r="A674" s="520" t="s">
        <v>63</v>
      </c>
      <c r="B674" s="520"/>
      <c r="C674" s="520"/>
      <c r="D674" s="520"/>
      <c r="E674" s="520"/>
      <c r="F674" s="520"/>
      <c r="G674" s="520"/>
      <c r="H674" s="520"/>
      <c r="I674" s="520"/>
      <c r="J674" s="520"/>
      <c r="K674" s="520"/>
      <c r="L674" s="520"/>
      <c r="M674" s="520"/>
      <c r="N674" s="520"/>
      <c r="O674" s="520"/>
      <c r="P674" s="520"/>
      <c r="Q674" s="520"/>
      <c r="R674" s="520"/>
      <c r="S674" s="520"/>
      <c r="T674" s="520"/>
      <c r="U674" s="520"/>
      <c r="V674" s="520"/>
      <c r="W674" s="520"/>
      <c r="X674" s="520"/>
      <c r="Y674" s="520"/>
      <c r="Z674" s="520"/>
      <c r="AA674" s="520"/>
      <c r="AB674" s="520"/>
      <c r="AC674" s="357"/>
      <c r="AD674" s="355"/>
    </row>
    <row r="675" spans="1:34" x14ac:dyDescent="0.2">
      <c r="AF675" s="260"/>
      <c r="AG675" s="260"/>
      <c r="AH675" s="260"/>
    </row>
    <row r="676" spans="1:34" ht="46.5" customHeight="1" x14ac:dyDescent="0.2">
      <c r="A676" s="438" t="s">
        <v>1</v>
      </c>
      <c r="B676" s="439"/>
      <c r="C676" s="439"/>
      <c r="D676" s="440" t="s">
        <v>113</v>
      </c>
      <c r="E676" s="440"/>
      <c r="F676" s="440"/>
      <c r="G676" s="440"/>
      <c r="H676" s="440"/>
      <c r="I676" s="440"/>
      <c r="J676" s="440"/>
      <c r="K676" s="440"/>
      <c r="L676" s="440"/>
      <c r="M676" s="440"/>
      <c r="N676" s="440"/>
      <c r="O676" s="440"/>
      <c r="P676" s="440"/>
      <c r="Q676" s="440"/>
      <c r="R676" s="440"/>
      <c r="S676" s="440"/>
      <c r="T676" s="440"/>
      <c r="U676" s="440"/>
      <c r="V676" s="440"/>
      <c r="W676" s="440"/>
      <c r="X676" s="440"/>
      <c r="Y676" s="440"/>
      <c r="Z676" s="440"/>
      <c r="AA676" s="440"/>
      <c r="AB676" s="440"/>
      <c r="AC676" s="441"/>
      <c r="AF676" s="260"/>
      <c r="AG676" s="260"/>
      <c r="AH676" s="260"/>
    </row>
    <row r="677" spans="1:34" x14ac:dyDescent="0.2">
      <c r="AF677" s="260"/>
      <c r="AG677" s="260"/>
      <c r="AH677" s="260"/>
    </row>
    <row r="678" spans="1:34" ht="33.75" customHeight="1" x14ac:dyDescent="0.2">
      <c r="A678" s="514" t="s">
        <v>114</v>
      </c>
      <c r="B678" s="499"/>
      <c r="C678" s="499"/>
      <c r="D678" s="499"/>
      <c r="E678" s="499"/>
      <c r="F678" s="499"/>
      <c r="G678" s="499"/>
      <c r="H678" s="499"/>
      <c r="I678" s="499"/>
      <c r="J678" s="499"/>
      <c r="K678" s="499"/>
      <c r="L678" s="499"/>
      <c r="M678" s="499"/>
      <c r="N678" s="499"/>
      <c r="O678" s="499"/>
      <c r="P678" s="499"/>
      <c r="Q678" s="499"/>
      <c r="R678" s="499"/>
      <c r="S678" s="499"/>
      <c r="T678" s="499"/>
      <c r="U678" s="499"/>
      <c r="V678" s="499"/>
      <c r="W678" s="499"/>
      <c r="X678" s="499"/>
      <c r="Y678" s="499"/>
      <c r="Z678" s="499"/>
      <c r="AA678" s="499"/>
      <c r="AB678" s="499"/>
      <c r="AC678" s="499"/>
      <c r="AF678" s="260"/>
      <c r="AG678" s="260"/>
      <c r="AH678" s="260"/>
    </row>
    <row r="679" spans="1:34" ht="74.25" customHeight="1" x14ac:dyDescent="0.2">
      <c r="A679" s="515" t="s">
        <v>194</v>
      </c>
      <c r="B679" s="499"/>
      <c r="C679" s="499"/>
      <c r="D679" s="499"/>
      <c r="E679" s="499"/>
      <c r="F679" s="499"/>
      <c r="G679" s="499"/>
      <c r="H679" s="499"/>
      <c r="I679" s="499"/>
      <c r="J679" s="499"/>
      <c r="K679" s="499"/>
      <c r="L679" s="499"/>
      <c r="M679" s="499"/>
      <c r="N679" s="499"/>
      <c r="O679" s="499"/>
      <c r="P679" s="499"/>
      <c r="Q679" s="499"/>
      <c r="R679" s="499"/>
      <c r="S679" s="499"/>
      <c r="T679" s="499"/>
      <c r="U679" s="499"/>
      <c r="V679" s="499"/>
      <c r="W679" s="499"/>
      <c r="X679" s="499"/>
      <c r="Y679" s="499"/>
      <c r="Z679" s="499"/>
      <c r="AA679" s="499"/>
      <c r="AB679" s="499"/>
      <c r="AC679" s="499"/>
      <c r="AF679" s="260"/>
      <c r="AG679" s="260"/>
      <c r="AH679" s="260"/>
    </row>
    <row r="680" spans="1:34" ht="21" customHeight="1" x14ac:dyDescent="0.25">
      <c r="A680" s="153"/>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F680" s="260"/>
      <c r="AG680" s="260"/>
      <c r="AH680" s="260"/>
    </row>
    <row r="681" spans="1:34" ht="45" customHeight="1" x14ac:dyDescent="0.2">
      <c r="A681" s="420" t="s">
        <v>117</v>
      </c>
      <c r="B681" s="421"/>
      <c r="C681" s="422"/>
      <c r="D681" s="426" t="s">
        <v>282</v>
      </c>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7"/>
      <c r="AC681" s="175"/>
      <c r="AD681" s="4"/>
      <c r="AF681" s="259" t="str">
        <f>IF(AD681=FALSE,"","x")</f>
        <v/>
      </c>
      <c r="AG681" s="260"/>
      <c r="AH681" s="260"/>
    </row>
    <row r="682" spans="1:34" ht="15" x14ac:dyDescent="0.2">
      <c r="A682" s="423" t="s">
        <v>116</v>
      </c>
      <c r="B682" s="424"/>
      <c r="C682" s="424"/>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425"/>
      <c r="AF682" s="260"/>
      <c r="AG682" s="260"/>
      <c r="AH682" s="260"/>
    </row>
    <row r="683" spans="1:34" ht="30" customHeight="1" x14ac:dyDescent="0.2">
      <c r="A683" s="428"/>
      <c r="B683" s="429"/>
      <c r="C683" s="429"/>
      <c r="D683" s="429"/>
      <c r="E683" s="429"/>
      <c r="F683" s="429"/>
      <c r="G683" s="429"/>
      <c r="H683" s="429"/>
      <c r="I683" s="429"/>
      <c r="J683" s="429"/>
      <c r="K683" s="429"/>
      <c r="L683" s="429"/>
      <c r="M683" s="429"/>
      <c r="N683" s="429"/>
      <c r="O683" s="429"/>
      <c r="P683" s="429"/>
      <c r="Q683" s="429"/>
      <c r="R683" s="429"/>
      <c r="S683" s="429"/>
      <c r="T683" s="429"/>
      <c r="U683" s="429"/>
      <c r="V683" s="429"/>
      <c r="W683" s="429"/>
      <c r="X683" s="429"/>
      <c r="Y683" s="429"/>
      <c r="Z683" s="429"/>
      <c r="AA683" s="429"/>
      <c r="AB683" s="429"/>
      <c r="AC683" s="430"/>
      <c r="AF683" s="260"/>
      <c r="AG683" s="260"/>
      <c r="AH683" s="260"/>
    </row>
    <row r="684" spans="1:34" ht="15" x14ac:dyDescent="0.2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F684" s="260"/>
      <c r="AG684" s="260"/>
      <c r="AH684" s="260"/>
    </row>
    <row r="685" spans="1:34" ht="63" customHeight="1" x14ac:dyDescent="0.2">
      <c r="A685" s="420" t="s">
        <v>129</v>
      </c>
      <c r="B685" s="421"/>
      <c r="C685" s="422"/>
      <c r="D685" s="424" t="s">
        <v>149</v>
      </c>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5"/>
      <c r="AC685" s="175"/>
      <c r="AD685" s="4"/>
      <c r="AF685" s="259" t="str">
        <f>IF(AD685=FALSE,"","x")</f>
        <v/>
      </c>
      <c r="AG685" s="260"/>
      <c r="AH685" s="260"/>
    </row>
    <row r="686" spans="1:34" ht="15" x14ac:dyDescent="0.2">
      <c r="A686" s="423" t="s">
        <v>116</v>
      </c>
      <c r="B686" s="424"/>
      <c r="C686" s="424"/>
      <c r="D686" s="424"/>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G686" s="260"/>
      <c r="AH686" s="260"/>
    </row>
    <row r="687" spans="1:34" ht="30" customHeight="1" x14ac:dyDescent="0.2">
      <c r="A687" s="428"/>
      <c r="B687" s="429"/>
      <c r="C687" s="429"/>
      <c r="D687" s="429"/>
      <c r="E687" s="429"/>
      <c r="F687" s="429"/>
      <c r="G687" s="429"/>
      <c r="H687" s="429"/>
      <c r="I687" s="429"/>
      <c r="J687" s="429"/>
      <c r="K687" s="429"/>
      <c r="L687" s="429"/>
      <c r="M687" s="429"/>
      <c r="N687" s="429"/>
      <c r="O687" s="429"/>
      <c r="P687" s="429"/>
      <c r="Q687" s="429"/>
      <c r="R687" s="429"/>
      <c r="S687" s="429"/>
      <c r="T687" s="429"/>
      <c r="U687" s="429"/>
      <c r="V687" s="429"/>
      <c r="W687" s="429"/>
      <c r="X687" s="429"/>
      <c r="Y687" s="429"/>
      <c r="Z687" s="429"/>
      <c r="AA687" s="429"/>
      <c r="AB687" s="429"/>
      <c r="AC687" s="430"/>
      <c r="AG687" s="260"/>
      <c r="AH687" s="260"/>
    </row>
    <row r="688" spans="1:34" ht="15" customHeight="1" x14ac:dyDescent="0.2">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G688" s="260"/>
      <c r="AH688" s="260"/>
    </row>
    <row r="689" spans="1:34" ht="78.75" customHeight="1" x14ac:dyDescent="0.2">
      <c r="A689" s="420" t="s">
        <v>118</v>
      </c>
      <c r="B689" s="421"/>
      <c r="C689" s="422"/>
      <c r="D689" s="426" t="s">
        <v>295</v>
      </c>
      <c r="E689" s="426"/>
      <c r="F689" s="426"/>
      <c r="G689" s="426"/>
      <c r="H689" s="426"/>
      <c r="I689" s="426"/>
      <c r="J689" s="426"/>
      <c r="K689" s="426"/>
      <c r="L689" s="426"/>
      <c r="M689" s="426"/>
      <c r="N689" s="426"/>
      <c r="O689" s="426"/>
      <c r="P689" s="426"/>
      <c r="Q689" s="426"/>
      <c r="R689" s="426"/>
      <c r="S689" s="426"/>
      <c r="T689" s="426"/>
      <c r="U689" s="426"/>
      <c r="V689" s="426"/>
      <c r="W689" s="426"/>
      <c r="X689" s="426"/>
      <c r="Y689" s="426"/>
      <c r="Z689" s="426"/>
      <c r="AA689" s="426"/>
      <c r="AB689" s="427"/>
      <c r="AC689" s="175"/>
      <c r="AD689" s="4"/>
      <c r="AF689" s="259" t="str">
        <f>IF(AD689=FALSE,"","x")</f>
        <v/>
      </c>
      <c r="AG689" s="260"/>
      <c r="AH689" s="260"/>
    </row>
    <row r="690" spans="1:34" ht="15" x14ac:dyDescent="0.2">
      <c r="A690" s="423" t="s">
        <v>116</v>
      </c>
      <c r="B690" s="424"/>
      <c r="C690" s="424"/>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5"/>
      <c r="AG690" s="260"/>
      <c r="AH690" s="260"/>
    </row>
    <row r="691" spans="1:34" ht="30" customHeight="1" x14ac:dyDescent="0.2">
      <c r="A691" s="428"/>
      <c r="B691" s="429"/>
      <c r="C691" s="429"/>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30"/>
      <c r="AG691" s="260"/>
      <c r="AH691" s="260"/>
    </row>
    <row r="692" spans="1:34" ht="15" hidden="1" x14ac:dyDescent="0.2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G692" s="260"/>
      <c r="AH692" s="260"/>
    </row>
    <row r="693" spans="1:34" ht="15" hidden="1" x14ac:dyDescent="0.2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G693" s="260"/>
      <c r="AH693" s="260"/>
    </row>
    <row r="694" spans="1:34" ht="15" x14ac:dyDescent="0.2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G694" s="260"/>
      <c r="AH694" s="260"/>
    </row>
    <row r="695" spans="1:34" ht="15" hidden="1" x14ac:dyDescent="0.25">
      <c r="A695" s="279"/>
      <c r="B695" s="279"/>
      <c r="C695" s="279"/>
      <c r="D695" s="279"/>
      <c r="E695" s="279"/>
      <c r="F695" s="279"/>
      <c r="G695" s="279"/>
      <c r="H695" s="279"/>
      <c r="I695" s="279"/>
      <c r="J695" s="279"/>
      <c r="K695" s="279"/>
      <c r="L695" s="279"/>
      <c r="M695" s="279"/>
      <c r="N695" s="279"/>
      <c r="O695" s="279"/>
      <c r="P695" s="279"/>
      <c r="Q695" s="279"/>
      <c r="R695" s="279"/>
      <c r="S695" s="279"/>
      <c r="T695" s="279"/>
      <c r="U695" s="279"/>
      <c r="V695" s="279"/>
      <c r="W695" s="279"/>
      <c r="X695" s="279"/>
      <c r="Y695" s="279"/>
      <c r="Z695" s="279"/>
      <c r="AA695" s="279"/>
      <c r="AB695" s="279"/>
      <c r="AC695" s="279"/>
      <c r="AG695" s="260"/>
      <c r="AH695" s="260"/>
    </row>
    <row r="696" spans="1:34" ht="15" hidden="1" x14ac:dyDescent="0.25">
      <c r="A696" s="279"/>
      <c r="B696" s="279"/>
      <c r="C696" s="279"/>
      <c r="D696" s="279"/>
      <c r="E696" s="279"/>
      <c r="F696" s="279"/>
      <c r="G696" s="279"/>
      <c r="H696" s="279"/>
      <c r="I696" s="279"/>
      <c r="J696" s="279"/>
      <c r="K696" s="279"/>
      <c r="L696" s="279"/>
      <c r="M696" s="279"/>
      <c r="N696" s="279"/>
      <c r="O696" s="279"/>
      <c r="P696" s="279"/>
      <c r="Q696" s="279"/>
      <c r="R696" s="279"/>
      <c r="S696" s="279"/>
      <c r="T696" s="279"/>
      <c r="U696" s="279"/>
      <c r="V696" s="279"/>
      <c r="W696" s="279"/>
      <c r="X696" s="279"/>
      <c r="Y696" s="279"/>
      <c r="Z696" s="279"/>
      <c r="AA696" s="279"/>
      <c r="AB696" s="279"/>
      <c r="AC696" s="279"/>
      <c r="AG696" s="260"/>
      <c r="AH696" s="260"/>
    </row>
    <row r="697" spans="1:34" ht="15" hidden="1" x14ac:dyDescent="0.25">
      <c r="A697" s="279"/>
      <c r="B697" s="279"/>
      <c r="C697" s="279"/>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G697" s="260"/>
      <c r="AH697" s="260"/>
    </row>
    <row r="698" spans="1:34" ht="15" hidden="1" x14ac:dyDescent="0.25">
      <c r="A698" s="279"/>
      <c r="B698" s="279"/>
      <c r="C698" s="279"/>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G698" s="260"/>
      <c r="AH698" s="260"/>
    </row>
    <row r="699" spans="1:34" ht="15" hidden="1" x14ac:dyDescent="0.25">
      <c r="A699" s="279"/>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G699" s="260"/>
      <c r="AH699" s="260"/>
    </row>
    <row r="700" spans="1:34" ht="21" customHeight="1" x14ac:dyDescent="0.2">
      <c r="A700" s="420" t="s">
        <v>80</v>
      </c>
      <c r="B700" s="421"/>
      <c r="C700" s="421"/>
      <c r="D700" s="423" t="s">
        <v>86</v>
      </c>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5"/>
      <c r="AC700" s="175"/>
      <c r="AD700" s="4"/>
      <c r="AF700" s="259" t="str">
        <f>IF(AD700=FALSE,"","x")</f>
        <v/>
      </c>
      <c r="AG700" s="260"/>
      <c r="AH700" s="260"/>
    </row>
    <row r="701" spans="1:34" ht="15" x14ac:dyDescent="0.2">
      <c r="A701" s="423" t="s">
        <v>116</v>
      </c>
      <c r="B701" s="424"/>
      <c r="C701" s="424"/>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5"/>
      <c r="AG701" s="260"/>
      <c r="AH701" s="260"/>
    </row>
    <row r="702" spans="1:34" ht="30" customHeight="1" x14ac:dyDescent="0.2">
      <c r="A702" s="428"/>
      <c r="B702" s="429"/>
      <c r="C702" s="429"/>
      <c r="D702" s="429"/>
      <c r="E702" s="429"/>
      <c r="F702" s="429"/>
      <c r="G702" s="429"/>
      <c r="H702" s="429"/>
      <c r="I702" s="429"/>
      <c r="J702" s="429"/>
      <c r="K702" s="429"/>
      <c r="L702" s="429"/>
      <c r="M702" s="429"/>
      <c r="N702" s="429"/>
      <c r="O702" s="429"/>
      <c r="P702" s="429"/>
      <c r="Q702" s="429"/>
      <c r="R702" s="429"/>
      <c r="S702" s="429"/>
      <c r="T702" s="429"/>
      <c r="U702" s="429"/>
      <c r="V702" s="429"/>
      <c r="W702" s="429"/>
      <c r="X702" s="429"/>
      <c r="Y702" s="429"/>
      <c r="Z702" s="429"/>
      <c r="AA702" s="429"/>
      <c r="AB702" s="429"/>
      <c r="AC702" s="430"/>
      <c r="AG702" s="260"/>
      <c r="AH702" s="260"/>
    </row>
    <row r="704" spans="1:34" ht="15" customHeight="1" x14ac:dyDescent="0.2">
      <c r="A704" s="420" t="s">
        <v>81</v>
      </c>
      <c r="B704" s="421"/>
      <c r="C704" s="421"/>
      <c r="D704" s="423" t="s">
        <v>87</v>
      </c>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5"/>
      <c r="AC704" s="175"/>
      <c r="AD704" s="4"/>
      <c r="AF704" s="259" t="str">
        <f>IF(AD704=FALSE,"","x")</f>
        <v/>
      </c>
    </row>
    <row r="705" spans="1:32" ht="15" x14ac:dyDescent="0.2">
      <c r="A705" s="423" t="s">
        <v>116</v>
      </c>
      <c r="B705" s="424"/>
      <c r="C705" s="424"/>
      <c r="D705" s="424"/>
      <c r="E705" s="424"/>
      <c r="F705" s="424"/>
      <c r="G705" s="424"/>
      <c r="H705" s="424"/>
      <c r="I705" s="424"/>
      <c r="J705" s="424"/>
      <c r="K705" s="424"/>
      <c r="L705" s="424"/>
      <c r="M705" s="424"/>
      <c r="N705" s="424"/>
      <c r="O705" s="424"/>
      <c r="P705" s="424"/>
      <c r="Q705" s="424"/>
      <c r="R705" s="424"/>
      <c r="S705" s="424"/>
      <c r="T705" s="424"/>
      <c r="U705" s="424"/>
      <c r="V705" s="424"/>
      <c r="W705" s="424"/>
      <c r="X705" s="424"/>
      <c r="Y705" s="424"/>
      <c r="Z705" s="424"/>
      <c r="AA705" s="424"/>
      <c r="AB705" s="424"/>
      <c r="AC705" s="425"/>
    </row>
    <row r="706" spans="1:32" ht="30" customHeight="1" x14ac:dyDescent="0.2">
      <c r="A706" s="428"/>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429"/>
      <c r="Y706" s="429"/>
      <c r="Z706" s="429"/>
      <c r="AA706" s="429"/>
      <c r="AB706" s="429"/>
      <c r="AC706" s="430"/>
    </row>
    <row r="708" spans="1:32" ht="16.5" customHeight="1" x14ac:dyDescent="0.2">
      <c r="A708" s="420" t="s">
        <v>82</v>
      </c>
      <c r="B708" s="421"/>
      <c r="C708" s="421"/>
      <c r="D708" s="423" t="s">
        <v>88</v>
      </c>
      <c r="E708" s="424"/>
      <c r="F708" s="424"/>
      <c r="G708" s="424"/>
      <c r="H708" s="424"/>
      <c r="I708" s="424"/>
      <c r="J708" s="424"/>
      <c r="K708" s="424"/>
      <c r="L708" s="424"/>
      <c r="M708" s="424"/>
      <c r="N708" s="424"/>
      <c r="O708" s="424"/>
      <c r="P708" s="424"/>
      <c r="Q708" s="424"/>
      <c r="R708" s="424"/>
      <c r="S708" s="424"/>
      <c r="T708" s="424"/>
      <c r="U708" s="424"/>
      <c r="V708" s="424"/>
      <c r="W708" s="424"/>
      <c r="X708" s="424"/>
      <c r="Y708" s="424"/>
      <c r="Z708" s="424"/>
      <c r="AA708" s="424"/>
      <c r="AB708" s="425"/>
      <c r="AC708" s="175"/>
      <c r="AD708" s="4"/>
      <c r="AF708" s="259" t="str">
        <f>IF(AD708=FALSE,"","x")</f>
        <v/>
      </c>
    </row>
    <row r="709" spans="1:32" ht="16.5" customHeight="1" x14ac:dyDescent="0.2">
      <c r="A709" s="423" t="s">
        <v>116</v>
      </c>
      <c r="B709" s="424"/>
      <c r="C709" s="424"/>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5"/>
    </row>
    <row r="710" spans="1:32" ht="30" customHeight="1" x14ac:dyDescent="0.2">
      <c r="A710" s="428"/>
      <c r="B710" s="429"/>
      <c r="C710" s="429"/>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30"/>
    </row>
    <row r="711" spans="1:32" x14ac:dyDescent="0.2">
      <c r="A711" s="186"/>
    </row>
    <row r="712" spans="1:32" ht="15" customHeight="1" x14ac:dyDescent="0.2">
      <c r="A712" s="420" t="s">
        <v>83</v>
      </c>
      <c r="B712" s="421"/>
      <c r="C712" s="421"/>
      <c r="D712" s="423" t="s">
        <v>89</v>
      </c>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5"/>
      <c r="AC712" s="175"/>
      <c r="AD712" s="4"/>
      <c r="AF712" s="259" t="str">
        <f>IF(AD712=FALSE,"","x")</f>
        <v/>
      </c>
    </row>
    <row r="713" spans="1:32" ht="15" x14ac:dyDescent="0.2">
      <c r="A713" s="423" t="s">
        <v>116</v>
      </c>
      <c r="B713" s="424"/>
      <c r="C713" s="424"/>
      <c r="D713" s="424"/>
      <c r="E713" s="424"/>
      <c r="F713" s="424"/>
      <c r="G713" s="424"/>
      <c r="H713" s="424"/>
      <c r="I713" s="424"/>
      <c r="J713" s="424"/>
      <c r="K713" s="424"/>
      <c r="L713" s="424"/>
      <c r="M713" s="424"/>
      <c r="N713" s="424"/>
      <c r="O713" s="424"/>
      <c r="P713" s="424"/>
      <c r="Q713" s="424"/>
      <c r="R713" s="424"/>
      <c r="S713" s="424"/>
      <c r="T713" s="424"/>
      <c r="U713" s="424"/>
      <c r="V713" s="424"/>
      <c r="W713" s="424"/>
      <c r="X713" s="424"/>
      <c r="Y713" s="424"/>
      <c r="Z713" s="424"/>
      <c r="AA713" s="424"/>
      <c r="AB713" s="424"/>
      <c r="AC713" s="425"/>
    </row>
    <row r="714" spans="1:32" ht="30" customHeight="1" x14ac:dyDescent="0.2">
      <c r="A714" s="428"/>
      <c r="B714" s="429"/>
      <c r="C714" s="429"/>
      <c r="D714" s="429"/>
      <c r="E714" s="429"/>
      <c r="F714" s="429"/>
      <c r="G714" s="429"/>
      <c r="H714" s="429"/>
      <c r="I714" s="429"/>
      <c r="J714" s="429"/>
      <c r="K714" s="429"/>
      <c r="L714" s="429"/>
      <c r="M714" s="429"/>
      <c r="N714" s="429"/>
      <c r="O714" s="429"/>
      <c r="P714" s="429"/>
      <c r="Q714" s="429"/>
      <c r="R714" s="429"/>
      <c r="S714" s="429"/>
      <c r="T714" s="429"/>
      <c r="U714" s="429"/>
      <c r="V714" s="429"/>
      <c r="W714" s="429"/>
      <c r="X714" s="429"/>
      <c r="Y714" s="429"/>
      <c r="Z714" s="429"/>
      <c r="AA714" s="429"/>
      <c r="AB714" s="429"/>
      <c r="AC714" s="430"/>
    </row>
    <row r="715" spans="1:32" x14ac:dyDescent="0.2">
      <c r="A715" s="186"/>
    </row>
    <row r="716" spans="1:32" ht="31.5" customHeight="1" x14ac:dyDescent="0.2">
      <c r="A716" s="420" t="s">
        <v>84</v>
      </c>
      <c r="B716" s="421"/>
      <c r="C716" s="421"/>
      <c r="D716" s="423" t="s">
        <v>153</v>
      </c>
      <c r="E716" s="424"/>
      <c r="F716" s="424"/>
      <c r="G716" s="424"/>
      <c r="H716" s="424"/>
      <c r="I716" s="424"/>
      <c r="J716" s="424"/>
      <c r="K716" s="424"/>
      <c r="L716" s="424"/>
      <c r="M716" s="424"/>
      <c r="N716" s="424"/>
      <c r="O716" s="424"/>
      <c r="P716" s="424"/>
      <c r="Q716" s="424"/>
      <c r="R716" s="424"/>
      <c r="S716" s="424"/>
      <c r="T716" s="424"/>
      <c r="U716" s="424"/>
      <c r="V716" s="424"/>
      <c r="W716" s="424"/>
      <c r="X716" s="424"/>
      <c r="Y716" s="424"/>
      <c r="Z716" s="424"/>
      <c r="AA716" s="424"/>
      <c r="AB716" s="425"/>
      <c r="AC716" s="188"/>
      <c r="AD716" s="4"/>
      <c r="AF716" s="259" t="str">
        <f>IF(AD716=FALSE,"","x")</f>
        <v/>
      </c>
    </row>
    <row r="717" spans="1:32" ht="15" x14ac:dyDescent="0.2">
      <c r="A717" s="423" t="s">
        <v>116</v>
      </c>
      <c r="B717" s="424"/>
      <c r="C717" s="424"/>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5"/>
    </row>
    <row r="718" spans="1:32" ht="30" customHeight="1" x14ac:dyDescent="0.2">
      <c r="A718" s="428"/>
      <c r="B718" s="429"/>
      <c r="C718" s="429"/>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30"/>
    </row>
    <row r="719" spans="1:32" x14ac:dyDescent="0.2">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row>
    <row r="720" spans="1:32" ht="30" customHeight="1" x14ac:dyDescent="0.2">
      <c r="A720" s="420" t="s">
        <v>85</v>
      </c>
      <c r="B720" s="421"/>
      <c r="C720" s="422"/>
      <c r="D720" s="423" t="s">
        <v>283</v>
      </c>
      <c r="E720" s="424"/>
      <c r="F720" s="424"/>
      <c r="G720" s="424"/>
      <c r="H720" s="424"/>
      <c r="I720" s="424"/>
      <c r="J720" s="424"/>
      <c r="K720" s="424"/>
      <c r="L720" s="424"/>
      <c r="M720" s="424"/>
      <c r="N720" s="424"/>
      <c r="O720" s="424"/>
      <c r="P720" s="424"/>
      <c r="Q720" s="424"/>
      <c r="R720" s="424"/>
      <c r="S720" s="424"/>
      <c r="T720" s="424"/>
      <c r="U720" s="424"/>
      <c r="V720" s="424"/>
      <c r="W720" s="424"/>
      <c r="X720" s="424"/>
      <c r="Y720" s="424"/>
      <c r="Z720" s="424"/>
      <c r="AA720" s="424"/>
      <c r="AB720" s="425"/>
      <c r="AC720" s="175"/>
      <c r="AD720" s="4"/>
      <c r="AF720" s="259" t="str">
        <f>IF(AD720=FALSE,"","x")</f>
        <v/>
      </c>
    </row>
    <row r="721" spans="1:43" ht="15" x14ac:dyDescent="0.2">
      <c r="A721" s="423" t="s">
        <v>116</v>
      </c>
      <c r="B721" s="424"/>
      <c r="C721" s="424"/>
      <c r="D721" s="424"/>
      <c r="E721" s="424"/>
      <c r="F721" s="424"/>
      <c r="G721" s="424"/>
      <c r="H721" s="424"/>
      <c r="I721" s="424"/>
      <c r="J721" s="424"/>
      <c r="K721" s="424"/>
      <c r="L721" s="424"/>
      <c r="M721" s="424"/>
      <c r="N721" s="424"/>
      <c r="O721" s="424"/>
      <c r="P721" s="424"/>
      <c r="Q721" s="424"/>
      <c r="R721" s="424"/>
      <c r="S721" s="424"/>
      <c r="T721" s="424"/>
      <c r="U721" s="424"/>
      <c r="V721" s="424"/>
      <c r="W721" s="424"/>
      <c r="X721" s="424"/>
      <c r="Y721" s="424"/>
      <c r="Z721" s="424"/>
      <c r="AA721" s="424"/>
      <c r="AB721" s="424"/>
      <c r="AC721" s="425"/>
    </row>
    <row r="722" spans="1:43" ht="30" customHeight="1" x14ac:dyDescent="0.2">
      <c r="A722" s="428"/>
      <c r="B722" s="429"/>
      <c r="C722" s="429"/>
      <c r="D722" s="429"/>
      <c r="E722" s="429"/>
      <c r="F722" s="429"/>
      <c r="G722" s="429"/>
      <c r="H722" s="429"/>
      <c r="I722" s="429"/>
      <c r="J722" s="429"/>
      <c r="K722" s="429"/>
      <c r="L722" s="429"/>
      <c r="M722" s="429"/>
      <c r="N722" s="429"/>
      <c r="O722" s="429"/>
      <c r="P722" s="429"/>
      <c r="Q722" s="429"/>
      <c r="R722" s="429"/>
      <c r="S722" s="429"/>
      <c r="T722" s="429"/>
      <c r="U722" s="429"/>
      <c r="V722" s="429"/>
      <c r="W722" s="429"/>
      <c r="X722" s="429"/>
      <c r="Y722" s="429"/>
      <c r="Z722" s="429"/>
      <c r="AA722" s="429"/>
      <c r="AB722" s="429"/>
      <c r="AC722" s="430"/>
    </row>
    <row r="726" spans="1:43" ht="66.75" customHeight="1" x14ac:dyDescent="0.2">
      <c r="A726" s="496" t="s">
        <v>1</v>
      </c>
      <c r="B726" s="497"/>
      <c r="C726" s="497"/>
      <c r="D726" s="506" t="s">
        <v>414</v>
      </c>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7"/>
      <c r="AQ726" s="382"/>
    </row>
  </sheetData>
  <sheetProtection password="8333" sheet="1" objects="1" scenarios="1" formatRows="0"/>
  <mergeCells count="359">
    <mergeCell ref="A9:AC9"/>
    <mergeCell ref="A13:AC13"/>
    <mergeCell ref="A440:AC440"/>
    <mergeCell ref="A437:X437"/>
    <mergeCell ref="Y436:AB436"/>
    <mergeCell ref="Y435:AB435"/>
    <mergeCell ref="A434:X434"/>
    <mergeCell ref="Y423:AB423"/>
    <mergeCell ref="Y422:AB422"/>
    <mergeCell ref="A406:AC406"/>
    <mergeCell ref="Y403:AB403"/>
    <mergeCell ref="Y426:AB426"/>
    <mergeCell ref="A340:X340"/>
    <mergeCell ref="A345:AC345"/>
    <mergeCell ref="A70:AC70"/>
    <mergeCell ref="A93:X93"/>
    <mergeCell ref="Y343:AB343"/>
    <mergeCell ref="A329:X329"/>
    <mergeCell ref="A327:AC327"/>
    <mergeCell ref="A366:Z366"/>
    <mergeCell ref="AA366:AC366"/>
    <mergeCell ref="A367:Z367"/>
    <mergeCell ref="AA367:AC367"/>
    <mergeCell ref="AA368:AC368"/>
    <mergeCell ref="A26:AC26"/>
    <mergeCell ref="A27:AC27"/>
    <mergeCell ref="A41:AC41"/>
    <mergeCell ref="Y468:AB468"/>
    <mergeCell ref="A467:X467"/>
    <mergeCell ref="A464:Q464"/>
    <mergeCell ref="A460:AC460"/>
    <mergeCell ref="A459:AC459"/>
    <mergeCell ref="Y457:AB457"/>
    <mergeCell ref="A457:X457"/>
    <mergeCell ref="A456:X456"/>
    <mergeCell ref="A454:AC454"/>
    <mergeCell ref="AE323:AL323"/>
    <mergeCell ref="A323:AC323"/>
    <mergeCell ref="A343:X343"/>
    <mergeCell ref="A342:X342"/>
    <mergeCell ref="A335:AC335"/>
    <mergeCell ref="A8:AC8"/>
    <mergeCell ref="A287:AC287"/>
    <mergeCell ref="A296:AC296"/>
    <mergeCell ref="AF38:AG38"/>
    <mergeCell ref="AF39:AG39"/>
    <mergeCell ref="AF40:AG40"/>
    <mergeCell ref="AF41:AG41"/>
    <mergeCell ref="AA47:AB47"/>
    <mergeCell ref="A47:W47"/>
    <mergeCell ref="A67:AC67"/>
    <mergeCell ref="A12:AC12"/>
    <mergeCell ref="A29:AC29"/>
    <mergeCell ref="T42:AC42"/>
    <mergeCell ref="J42:R42"/>
    <mergeCell ref="AF46:AH46"/>
    <mergeCell ref="A69:AC69"/>
    <mergeCell ref="A85:AC85"/>
    <mergeCell ref="A20:AC20"/>
    <mergeCell ref="A21:AC21"/>
    <mergeCell ref="AE302:AL302"/>
    <mergeCell ref="AE295:AL295"/>
    <mergeCell ref="Y92:AC92"/>
    <mergeCell ref="Y93:AC93"/>
    <mergeCell ref="A95:AC95"/>
    <mergeCell ref="A96:AC96"/>
    <mergeCell ref="A98:AC98"/>
    <mergeCell ref="AE296:AL296"/>
    <mergeCell ref="D292:AC293"/>
    <mergeCell ref="A288:AC288"/>
    <mergeCell ref="A99:G99"/>
    <mergeCell ref="H99:AC99"/>
    <mergeCell ref="D102:AC102"/>
    <mergeCell ref="D103:AC103"/>
    <mergeCell ref="A102:C104"/>
    <mergeCell ref="D104:AC104"/>
    <mergeCell ref="A334:AC334"/>
    <mergeCell ref="Y341:AB341"/>
    <mergeCell ref="A346:AC346"/>
    <mergeCell ref="Y342:AB342"/>
    <mergeCell ref="Y332:AB332"/>
    <mergeCell ref="A331:X331"/>
    <mergeCell ref="A330:X330"/>
    <mergeCell ref="Y331:AB331"/>
    <mergeCell ref="A306:AC306"/>
    <mergeCell ref="A726:C726"/>
    <mergeCell ref="A559:AC559"/>
    <mergeCell ref="A721:AC721"/>
    <mergeCell ref="A722:AC722"/>
    <mergeCell ref="A713:AC713"/>
    <mergeCell ref="A717:AC717"/>
    <mergeCell ref="A718:AC718"/>
    <mergeCell ref="F529:I529"/>
    <mergeCell ref="C552:X552"/>
    <mergeCell ref="C553:X553"/>
    <mergeCell ref="D619:AC619"/>
    <mergeCell ref="A619:C619"/>
    <mergeCell ref="A592:AC592"/>
    <mergeCell ref="A594:AC594"/>
    <mergeCell ref="A595:Y595"/>
    <mergeCell ref="A600:Y600"/>
    <mergeCell ref="A609:AC609"/>
    <mergeCell ref="A652:AC652"/>
    <mergeCell ref="A624:AC624"/>
    <mergeCell ref="A626:AB626"/>
    <mergeCell ref="A627:AB627"/>
    <mergeCell ref="A617:AC617"/>
    <mergeCell ref="A622:AC622"/>
    <mergeCell ref="Q529:U529"/>
    <mergeCell ref="AA365:AC365"/>
    <mergeCell ref="Z360:AC360"/>
    <mergeCell ref="Z361:AC361"/>
    <mergeCell ref="Z362:AC362"/>
    <mergeCell ref="A606:AC606"/>
    <mergeCell ref="A607:AC607"/>
    <mergeCell ref="J530:O530"/>
    <mergeCell ref="W530:AB530"/>
    <mergeCell ref="A533:AC533"/>
    <mergeCell ref="A575:X575"/>
    <mergeCell ref="Y575:AB575"/>
    <mergeCell ref="Y576:AB576"/>
    <mergeCell ref="Y577:AB577"/>
    <mergeCell ref="A573:AC573"/>
    <mergeCell ref="N596:Y596"/>
    <mergeCell ref="Z595:AC598"/>
    <mergeCell ref="N598:Y598"/>
    <mergeCell ref="Z599:AC599"/>
    <mergeCell ref="B597:J597"/>
    <mergeCell ref="B599:Y599"/>
    <mergeCell ref="A536:AC536"/>
    <mergeCell ref="A360:Y360"/>
    <mergeCell ref="A361:Y361"/>
    <mergeCell ref="Q527:V527"/>
    <mergeCell ref="J529:O529"/>
    <mergeCell ref="A492:AC492"/>
    <mergeCell ref="A491:AC491"/>
    <mergeCell ref="A487:AC487"/>
    <mergeCell ref="A484:X484"/>
    <mergeCell ref="A483:X483"/>
    <mergeCell ref="A504:AC504"/>
    <mergeCell ref="A507:X507"/>
    <mergeCell ref="Y508:AB508"/>
    <mergeCell ref="A510:AC510"/>
    <mergeCell ref="C555:X555"/>
    <mergeCell ref="A557:AC557"/>
    <mergeCell ref="Y469:AB469"/>
    <mergeCell ref="A469:X469"/>
    <mergeCell ref="A486:AC486"/>
    <mergeCell ref="Y484:AB484"/>
    <mergeCell ref="A480:Q480"/>
    <mergeCell ref="Y482:AB482"/>
    <mergeCell ref="Y574:AB574"/>
    <mergeCell ref="A472:AC472"/>
    <mergeCell ref="A471:AC471"/>
    <mergeCell ref="J528:O528"/>
    <mergeCell ref="W527:AC527"/>
    <mergeCell ref="J526:AC526"/>
    <mergeCell ref="J527:P527"/>
    <mergeCell ref="W529:AB529"/>
    <mergeCell ref="F528:I528"/>
    <mergeCell ref="A511:AC511"/>
    <mergeCell ref="Y548:AB548"/>
    <mergeCell ref="A548:X548"/>
    <mergeCell ref="A547:X547"/>
    <mergeCell ref="A546:AC546"/>
    <mergeCell ref="Q528:U528"/>
    <mergeCell ref="W528:AB528"/>
    <mergeCell ref="A581:AC581"/>
    <mergeCell ref="B596:J596"/>
    <mergeCell ref="A638:C638"/>
    <mergeCell ref="D634:AB634"/>
    <mergeCell ref="D638:AB638"/>
    <mergeCell ref="A654:C654"/>
    <mergeCell ref="A649:C649"/>
    <mergeCell ref="D649:AB649"/>
    <mergeCell ref="Q530:U530"/>
    <mergeCell ref="A629:C629"/>
    <mergeCell ref="A639:AC639"/>
    <mergeCell ref="A640:AC640"/>
    <mergeCell ref="A650:AC650"/>
    <mergeCell ref="A651:AC651"/>
    <mergeCell ref="A631:AC631"/>
    <mergeCell ref="A632:AC632"/>
    <mergeCell ref="A583:AC583"/>
    <mergeCell ref="A577:X577"/>
    <mergeCell ref="A576:X576"/>
    <mergeCell ref="A580:AC580"/>
    <mergeCell ref="A562:AC562"/>
    <mergeCell ref="A560:AC560"/>
    <mergeCell ref="Z600:AC603"/>
    <mergeCell ref="B601:J601"/>
    <mergeCell ref="A584:AC584"/>
    <mergeCell ref="A574:X574"/>
    <mergeCell ref="Y427:AB427"/>
    <mergeCell ref="Y434:AB434"/>
    <mergeCell ref="A436:X436"/>
    <mergeCell ref="A435:X435"/>
    <mergeCell ref="A449:AC449"/>
    <mergeCell ref="Y456:AB456"/>
    <mergeCell ref="Y467:AB467"/>
    <mergeCell ref="Y483:AB483"/>
    <mergeCell ref="A525:AC525"/>
    <mergeCell ref="Y505:AB505"/>
    <mergeCell ref="A490:AC490"/>
    <mergeCell ref="A468:X468"/>
    <mergeCell ref="A500:AC500"/>
    <mergeCell ref="A506:X506"/>
    <mergeCell ref="A505:X505"/>
    <mergeCell ref="Y506:AB506"/>
    <mergeCell ref="A513:AC513"/>
    <mergeCell ref="A508:X508"/>
    <mergeCell ref="Y507:AB507"/>
    <mergeCell ref="A514:AC515"/>
    <mergeCell ref="A516:AC516"/>
    <mergeCell ref="A482:X482"/>
    <mergeCell ref="A349:AC349"/>
    <mergeCell ref="A372:AC372"/>
    <mergeCell ref="A426:X426"/>
    <mergeCell ref="A421:AB421"/>
    <mergeCell ref="A425:AB425"/>
    <mergeCell ref="A401:X401"/>
    <mergeCell ref="A384:X384"/>
    <mergeCell ref="A383:X383"/>
    <mergeCell ref="A382:X382"/>
    <mergeCell ref="A381:X381"/>
    <mergeCell ref="Y383:AB383"/>
    <mergeCell ref="A374:AC374"/>
    <mergeCell ref="A423:X423"/>
    <mergeCell ref="A422:X422"/>
    <mergeCell ref="A380:AC380"/>
    <mergeCell ref="A392:AC392"/>
    <mergeCell ref="Y381:AB381"/>
    <mergeCell ref="Y382:AB382"/>
    <mergeCell ref="A400:AC400"/>
    <mergeCell ref="A403:X403"/>
    <mergeCell ref="Y401:AB401"/>
    <mergeCell ref="A371:AC371"/>
    <mergeCell ref="A368:Z368"/>
    <mergeCell ref="A365:Z365"/>
    <mergeCell ref="A295:AC295"/>
    <mergeCell ref="A292:C293"/>
    <mergeCell ref="D726:AC726"/>
    <mergeCell ref="D14:AC14"/>
    <mergeCell ref="D17:AC17"/>
    <mergeCell ref="D18:AC18"/>
    <mergeCell ref="A678:AC678"/>
    <mergeCell ref="A679:AC679"/>
    <mergeCell ref="A656:AC656"/>
    <mergeCell ref="A710:AC710"/>
    <mergeCell ref="A701:AC701"/>
    <mergeCell ref="A686:AC686"/>
    <mergeCell ref="A687:AC687"/>
    <mergeCell ref="A683:AC683"/>
    <mergeCell ref="A669:AC669"/>
    <mergeCell ref="A671:AC671"/>
    <mergeCell ref="A673:AB673"/>
    <mergeCell ref="N603:Y603"/>
    <mergeCell ref="A674:AB674"/>
    <mergeCell ref="A362:Y362"/>
    <mergeCell ref="A359:AC359"/>
    <mergeCell ref="A364:Z364"/>
    <mergeCell ref="AA364:AC364"/>
    <mergeCell ref="E16:AC16"/>
    <mergeCell ref="A430:AC430"/>
    <mergeCell ref="Y547:AB547"/>
    <mergeCell ref="AB52:AC52"/>
    <mergeCell ref="Z52:AA52"/>
    <mergeCell ref="A84:AC84"/>
    <mergeCell ref="Y340:AB340"/>
    <mergeCell ref="A341:X341"/>
    <mergeCell ref="A14:C18"/>
    <mergeCell ref="A46:AC46"/>
    <mergeCell ref="A51:AC51"/>
    <mergeCell ref="A42:H42"/>
    <mergeCell ref="AA48:AB49"/>
    <mergeCell ref="A90:C90"/>
    <mergeCell ref="D90:AC90"/>
    <mergeCell ref="B307:AC307"/>
    <mergeCell ref="A290:AC290"/>
    <mergeCell ref="A338:AC338"/>
    <mergeCell ref="Y330:AB330"/>
    <mergeCell ref="A332:X332"/>
    <mergeCell ref="A308:AC308"/>
    <mergeCell ref="A302:AC302"/>
    <mergeCell ref="A304:AC304"/>
    <mergeCell ref="A309:AC309"/>
    <mergeCell ref="Y329:AB329"/>
    <mergeCell ref="A659:AC659"/>
    <mergeCell ref="A682:AC682"/>
    <mergeCell ref="A655:AC655"/>
    <mergeCell ref="A376:AC376"/>
    <mergeCell ref="A375:AC375"/>
    <mergeCell ref="Y437:AB437"/>
    <mergeCell ref="A433:AC433"/>
    <mergeCell ref="A419:AC419"/>
    <mergeCell ref="A409:AC409"/>
    <mergeCell ref="A407:AC407"/>
    <mergeCell ref="Y384:AB384"/>
    <mergeCell ref="A393:AC393"/>
    <mergeCell ref="A395:AC395"/>
    <mergeCell ref="A441:AC441"/>
    <mergeCell ref="A463:AC463"/>
    <mergeCell ref="A466:X466"/>
    <mergeCell ref="Y466:AB466"/>
    <mergeCell ref="A427:X427"/>
    <mergeCell ref="A528:E530"/>
    <mergeCell ref="F530:I530"/>
    <mergeCell ref="A429:AC429"/>
    <mergeCell ref="A534:AC534"/>
    <mergeCell ref="C551:X551"/>
    <mergeCell ref="C550:X550"/>
    <mergeCell ref="D654:AB654"/>
    <mergeCell ref="A634:C634"/>
    <mergeCell ref="AK597:AK598"/>
    <mergeCell ref="A604:AC604"/>
    <mergeCell ref="D716:AB716"/>
    <mergeCell ref="A702:AC702"/>
    <mergeCell ref="B598:J598"/>
    <mergeCell ref="A691:AC691"/>
    <mergeCell ref="D658:AB658"/>
    <mergeCell ref="A706:AC706"/>
    <mergeCell ref="A709:AC709"/>
    <mergeCell ref="N597:Y597"/>
    <mergeCell ref="A676:C676"/>
    <mergeCell ref="D676:AC676"/>
    <mergeCell ref="A690:AC690"/>
    <mergeCell ref="A660:AC660"/>
    <mergeCell ref="A714:AC714"/>
    <mergeCell ref="N601:Y601"/>
    <mergeCell ref="B602:J602"/>
    <mergeCell ref="N602:Y602"/>
    <mergeCell ref="B603:J603"/>
    <mergeCell ref="A658:C658"/>
    <mergeCell ref="D629:AC629"/>
    <mergeCell ref="A705:AC705"/>
    <mergeCell ref="C554:X554"/>
    <mergeCell ref="A563:AC563"/>
    <mergeCell ref="AH595:AI595"/>
    <mergeCell ref="AH600:AI600"/>
    <mergeCell ref="B571:AC571"/>
    <mergeCell ref="A720:C720"/>
    <mergeCell ref="D720:AB720"/>
    <mergeCell ref="A689:C689"/>
    <mergeCell ref="A685:C685"/>
    <mergeCell ref="A681:C681"/>
    <mergeCell ref="D681:AB681"/>
    <mergeCell ref="D685:AB685"/>
    <mergeCell ref="D689:AB689"/>
    <mergeCell ref="A716:C716"/>
    <mergeCell ref="A712:C712"/>
    <mergeCell ref="D712:AB712"/>
    <mergeCell ref="A708:C708"/>
    <mergeCell ref="A704:C704"/>
    <mergeCell ref="A700:C700"/>
    <mergeCell ref="D700:AB700"/>
    <mergeCell ref="D704:AB704"/>
    <mergeCell ref="D708:AB708"/>
    <mergeCell ref="A635:AC635"/>
    <mergeCell ref="A636:AC636"/>
  </mergeCells>
  <conditionalFormatting sqref="A629:AC629">
    <cfRule type="expression" dxfId="54" priority="44">
      <formula>$AD$626=2</formula>
    </cfRule>
    <cfRule type="expression" dxfId="53" priority="45">
      <formula>"$AD$581=2"</formula>
    </cfRule>
  </conditionalFormatting>
  <conditionalFormatting sqref="A676:AC676">
    <cfRule type="expression" dxfId="52" priority="43">
      <formula>$AD$673=2</formula>
    </cfRule>
  </conditionalFormatting>
  <conditionalFormatting sqref="A67">
    <cfRule type="expression" dxfId="51" priority="42">
      <formula>$AH$53&lt;&gt;""</formula>
    </cfRule>
  </conditionalFormatting>
  <conditionalFormatting sqref="A604:AC604">
    <cfRule type="cellIs" dxfId="50" priority="25" operator="notEqual">
      <formula>""</formula>
    </cfRule>
  </conditionalFormatting>
  <conditionalFormatting sqref="A557">
    <cfRule type="expression" dxfId="49" priority="23">
      <formula>$A$557&lt;&gt;""</formula>
    </cfRule>
  </conditionalFormatting>
  <conditionalFormatting sqref="A90:AC91">
    <cfRule type="expression" dxfId="48" priority="21">
      <formula>$AD$694=2</formula>
    </cfRule>
    <cfRule type="expression" dxfId="47" priority="22">
      <formula>"$AD$581=2"</formula>
    </cfRule>
  </conditionalFormatting>
  <conditionalFormatting sqref="AB53:AC53">
    <cfRule type="expression" dxfId="46" priority="20">
      <formula>$AG$53&lt;&gt;""</formula>
    </cfRule>
  </conditionalFormatting>
  <conditionalFormatting sqref="AB56:AC56">
    <cfRule type="expression" dxfId="45" priority="19">
      <formula>$AG56&lt;&gt;""</formula>
    </cfRule>
  </conditionalFormatting>
  <conditionalFormatting sqref="AB54:AC54">
    <cfRule type="expression" dxfId="44" priority="18">
      <formula>$AG$54&lt;&gt;""</formula>
    </cfRule>
  </conditionalFormatting>
  <conditionalFormatting sqref="AB55:AC55">
    <cfRule type="expression" dxfId="43" priority="17">
      <formula>$AG$55&lt;&gt;""</formula>
    </cfRule>
  </conditionalFormatting>
  <conditionalFormatting sqref="AB57:AC57">
    <cfRule type="expression" dxfId="42" priority="16">
      <formula>$AG$57&lt;&gt;""</formula>
    </cfRule>
  </conditionalFormatting>
  <conditionalFormatting sqref="AB58:AC58">
    <cfRule type="expression" dxfId="41" priority="15">
      <formula>$AG$58&lt;&gt;""</formula>
    </cfRule>
  </conditionalFormatting>
  <conditionalFormatting sqref="AB59:AC59">
    <cfRule type="expression" dxfId="40" priority="14">
      <formula>$AG$59&lt;&gt;""</formula>
    </cfRule>
  </conditionalFormatting>
  <conditionalFormatting sqref="AB60:AC60">
    <cfRule type="expression" dxfId="39" priority="13">
      <formula>$AG$60&lt;&gt;""</formula>
    </cfRule>
  </conditionalFormatting>
  <conditionalFormatting sqref="AB61:AC61">
    <cfRule type="expression" dxfId="38" priority="12">
      <formula>$AG$61&lt;&gt;""</formula>
    </cfRule>
  </conditionalFormatting>
  <conditionalFormatting sqref="AB62:AC62">
    <cfRule type="expression" dxfId="37" priority="11">
      <formula>$AG$62&lt;&gt;""</formula>
    </cfRule>
  </conditionalFormatting>
  <conditionalFormatting sqref="AB63:AC63">
    <cfRule type="expression" dxfId="36" priority="9">
      <formula>$AG$63</formula>
    </cfRule>
    <cfRule type="expression" dxfId="35" priority="10">
      <formula>$AG$63&lt;&gt;""</formula>
    </cfRule>
  </conditionalFormatting>
  <conditionalFormatting sqref="AB64:AC64">
    <cfRule type="expression" dxfId="34" priority="8">
      <formula>$AG$64</formula>
    </cfRule>
  </conditionalFormatting>
  <conditionalFormatting sqref="AB65:AC66">
    <cfRule type="expression" dxfId="33" priority="7">
      <formula>$AG$65</formula>
    </cfRule>
  </conditionalFormatting>
  <conditionalFormatting sqref="A102 D102:AC102 D104">
    <cfRule type="expression" dxfId="32" priority="5">
      <formula>$AD$699=2</formula>
    </cfRule>
    <cfRule type="expression" dxfId="31" priority="6">
      <formula>"$AD$581=2"</formula>
    </cfRule>
  </conditionalFormatting>
  <conditionalFormatting sqref="D103:AC103">
    <cfRule type="expression" dxfId="30" priority="1">
      <formula>$AD$700=2</formula>
    </cfRule>
    <cfRule type="expression" dxfId="29" priority="2">
      <formula>"$AD$581=2"</formula>
    </cfRule>
  </conditionalFormatting>
  <hyperlinks>
    <hyperlink ref="C551" r:id="rId1" display="http://www.emas.de/"/>
    <hyperlink ref="A85:AC85" r:id="rId2" display="3 vgl. „Eine europäische Strategie für Schlüsseltechnologien – Eine Brücke zu Wachstum und Beschäftigung“, COM ( 2012) 341, http://eur-lex.europa.eu/LexUriServ/LexUriServ.do?uri=COM:2012:0341:FIN:DE:PDF"/>
    <hyperlink ref="A491:AC491" r:id="rId3" display="Deutsche Gesellschaft für Nachhaltiges Bauen e.V., http://www.dgnb-system.de/de/system/kriterien/"/>
    <hyperlink ref="A29:AC29" r:id="rId4" display="http://www.efre-bw.de/wp-content/uploads/2015/03/EFRE_-_Operationelles_Programm_BW_2014-2020.pdf"/>
    <hyperlink ref="A84:AC84" r:id="rId5" display="http://www.efre-bw.de/wp-content/uploads/2015/03/EFRE_-_Operationelles_Programm_BW_2014-2020.pdf"/>
    <hyperlink ref="D103:AC103" r:id="rId6" display="Bitte beachten Sie bei der Durchführung von Informations- und Kommunikationsmaßnahmen (wie zu Informationen über Ihr Projekt auf Ihrer Webseite, zu Pressemitteilungen und -artikeln, Flyern/Broschüren/Publikationen, Werbeartikeln, Ausstellungen, Informatio"/>
    <hyperlink ref="A563:AC563" r:id="rId7"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scale="99" orientation="portrait" r:id="rId8"/>
  <headerFooter differentFirst="1">
    <oddFooter>&amp;C&amp;P</oddFooter>
    <firstFooter>&amp;LFormularstand: 14.09.2015&amp;C&amp;P</firstFooter>
  </headerFooter>
  <rowBreaks count="13" manualBreakCount="13">
    <brk id="29" max="16383" man="1"/>
    <brk id="85" max="28" man="1"/>
    <brk id="286" max="28" man="1"/>
    <brk id="301" max="28" man="1"/>
    <brk id="322" max="28" man="1"/>
    <brk id="522" max="28" man="1"/>
    <brk id="542" max="28" man="1"/>
    <brk id="569" max="28" man="1"/>
    <brk id="590" max="28" man="1"/>
    <brk id="616" max="16383" man="1"/>
    <brk id="637" max="28" man="1"/>
    <brk id="667" max="28" man="1"/>
    <brk id="699" max="28" man="1"/>
  </rowBreaks>
  <colBreaks count="1" manualBreakCount="1">
    <brk id="37" max="1048575" man="1"/>
  </colBreaks>
  <ignoredErrors>
    <ignoredError sqref="A59:A66 A53:A58 AA366" numberStoredAsText="1"/>
    <ignoredError sqref="AK599"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362" r:id="rId11" name="Option Button 338">
              <controlPr defaultSize="0" autoFill="0" autoLine="0" autoPict="0">
                <anchor moveWithCells="1">
                  <from>
                    <xdr:col>28</xdr:col>
                    <xdr:colOff>0</xdr:colOff>
                    <xdr:row>504</xdr:row>
                    <xdr:rowOff>9525</xdr:rowOff>
                  </from>
                  <to>
                    <xdr:col>29</xdr:col>
                    <xdr:colOff>0</xdr:colOff>
                    <xdr:row>505</xdr:row>
                    <xdr:rowOff>0</xdr:rowOff>
                  </to>
                </anchor>
              </controlPr>
            </control>
          </mc:Choice>
        </mc:AlternateContent>
        <mc:AlternateContent xmlns:mc="http://schemas.openxmlformats.org/markup-compatibility/2006">
          <mc:Choice Requires="x14">
            <control shapeId="1363" r:id="rId12" name="Option Button 339">
              <controlPr defaultSize="0" autoFill="0" autoLine="0" autoPict="0">
                <anchor moveWithCells="1">
                  <from>
                    <xdr:col>28</xdr:col>
                    <xdr:colOff>0</xdr:colOff>
                    <xdr:row>505</xdr:row>
                    <xdr:rowOff>9525</xdr:rowOff>
                  </from>
                  <to>
                    <xdr:col>29</xdr:col>
                    <xdr:colOff>0</xdr:colOff>
                    <xdr:row>506</xdr:row>
                    <xdr:rowOff>0</xdr:rowOff>
                  </to>
                </anchor>
              </controlPr>
            </control>
          </mc:Choice>
        </mc:AlternateContent>
        <mc:AlternateContent xmlns:mc="http://schemas.openxmlformats.org/markup-compatibility/2006">
          <mc:Choice Requires="x14">
            <control shapeId="1364" r:id="rId13" name="Option Button 340">
              <controlPr defaultSize="0" autoFill="0" autoLine="0" autoPict="0">
                <anchor moveWithCells="1">
                  <from>
                    <xdr:col>28</xdr:col>
                    <xdr:colOff>0</xdr:colOff>
                    <xdr:row>506</xdr:row>
                    <xdr:rowOff>9525</xdr:rowOff>
                  </from>
                  <to>
                    <xdr:col>29</xdr:col>
                    <xdr:colOff>0</xdr:colOff>
                    <xdr:row>507</xdr:row>
                    <xdr:rowOff>0</xdr:rowOff>
                  </to>
                </anchor>
              </controlPr>
            </control>
          </mc:Choice>
        </mc:AlternateContent>
        <mc:AlternateContent xmlns:mc="http://schemas.openxmlformats.org/markup-compatibility/2006">
          <mc:Choice Requires="x14">
            <control shapeId="1365" r:id="rId14" name="Option Button 341">
              <controlPr defaultSize="0" autoFill="0" autoLine="0" autoPict="0">
                <anchor moveWithCells="1">
                  <from>
                    <xdr:col>28</xdr:col>
                    <xdr:colOff>0</xdr:colOff>
                    <xdr:row>507</xdr:row>
                    <xdr:rowOff>9525</xdr:rowOff>
                  </from>
                  <to>
                    <xdr:col>29</xdr:col>
                    <xdr:colOff>0</xdr:colOff>
                    <xdr:row>508</xdr:row>
                    <xdr:rowOff>0</xdr:rowOff>
                  </to>
                </anchor>
              </controlPr>
            </control>
          </mc:Choice>
        </mc:AlternateContent>
        <mc:AlternateContent xmlns:mc="http://schemas.openxmlformats.org/markup-compatibility/2006">
          <mc:Choice Requires="x14">
            <control shapeId="1366" r:id="rId15" name="Option Button 342">
              <controlPr defaultSize="0" autoFill="0" autoLine="0" autoPict="0">
                <anchor moveWithCells="1">
                  <from>
                    <xdr:col>15</xdr:col>
                    <xdr:colOff>0</xdr:colOff>
                    <xdr:row>527</xdr:row>
                    <xdr:rowOff>9525</xdr:rowOff>
                  </from>
                  <to>
                    <xdr:col>16</xdr:col>
                    <xdr:colOff>19050</xdr:colOff>
                    <xdr:row>527</xdr:row>
                    <xdr:rowOff>628650</xdr:rowOff>
                  </to>
                </anchor>
              </controlPr>
            </control>
          </mc:Choice>
        </mc:AlternateContent>
        <mc:AlternateContent xmlns:mc="http://schemas.openxmlformats.org/markup-compatibility/2006">
          <mc:Choice Requires="x14">
            <control shapeId="1367" r:id="rId16" name="Option Button 343">
              <controlPr defaultSize="0" autoFill="0" autoLine="0" autoPict="0">
                <anchor moveWithCells="1">
                  <from>
                    <xdr:col>21</xdr:col>
                    <xdr:colOff>0</xdr:colOff>
                    <xdr:row>527</xdr:row>
                    <xdr:rowOff>9525</xdr:rowOff>
                  </from>
                  <to>
                    <xdr:col>22</xdr:col>
                    <xdr:colOff>0</xdr:colOff>
                    <xdr:row>527</xdr:row>
                    <xdr:rowOff>628650</xdr:rowOff>
                  </to>
                </anchor>
              </controlPr>
            </control>
          </mc:Choice>
        </mc:AlternateContent>
        <mc:AlternateContent xmlns:mc="http://schemas.openxmlformats.org/markup-compatibility/2006">
          <mc:Choice Requires="x14">
            <control shapeId="1368" r:id="rId17" name="Option Button 344">
              <controlPr defaultSize="0" autoFill="0" autoLine="0" autoPict="0">
                <anchor moveWithCells="1">
                  <from>
                    <xdr:col>28</xdr:col>
                    <xdr:colOff>0</xdr:colOff>
                    <xdr:row>527</xdr:row>
                    <xdr:rowOff>9525</xdr:rowOff>
                  </from>
                  <to>
                    <xdr:col>29</xdr:col>
                    <xdr:colOff>0</xdr:colOff>
                    <xdr:row>527</xdr:row>
                    <xdr:rowOff>628650</xdr:rowOff>
                  </to>
                </anchor>
              </controlPr>
            </control>
          </mc:Choice>
        </mc:AlternateContent>
        <mc:AlternateContent xmlns:mc="http://schemas.openxmlformats.org/markup-compatibility/2006">
          <mc:Choice Requires="x14">
            <control shapeId="1369" r:id="rId18" name="Option Button 345">
              <controlPr defaultSize="0" autoFill="0" autoLine="0" autoPict="0">
                <anchor moveWithCells="1">
                  <from>
                    <xdr:col>15</xdr:col>
                    <xdr:colOff>0</xdr:colOff>
                    <xdr:row>528</xdr:row>
                    <xdr:rowOff>9525</xdr:rowOff>
                  </from>
                  <to>
                    <xdr:col>16</xdr:col>
                    <xdr:colOff>19050</xdr:colOff>
                    <xdr:row>528</xdr:row>
                    <xdr:rowOff>800100</xdr:rowOff>
                  </to>
                </anchor>
              </controlPr>
            </control>
          </mc:Choice>
        </mc:AlternateContent>
        <mc:AlternateContent xmlns:mc="http://schemas.openxmlformats.org/markup-compatibility/2006">
          <mc:Choice Requires="x14">
            <control shapeId="1370" r:id="rId19" name="Option Button 346">
              <controlPr defaultSize="0" autoFill="0" autoLine="0" autoPict="0">
                <anchor moveWithCells="1">
                  <from>
                    <xdr:col>21</xdr:col>
                    <xdr:colOff>0</xdr:colOff>
                    <xdr:row>528</xdr:row>
                    <xdr:rowOff>9525</xdr:rowOff>
                  </from>
                  <to>
                    <xdr:col>22</xdr:col>
                    <xdr:colOff>0</xdr:colOff>
                    <xdr:row>528</xdr:row>
                    <xdr:rowOff>800100</xdr:rowOff>
                  </to>
                </anchor>
              </controlPr>
            </control>
          </mc:Choice>
        </mc:AlternateContent>
        <mc:AlternateContent xmlns:mc="http://schemas.openxmlformats.org/markup-compatibility/2006">
          <mc:Choice Requires="x14">
            <control shapeId="1371" r:id="rId20" name="Option Button 347">
              <controlPr defaultSize="0" autoFill="0" autoLine="0" autoPict="0">
                <anchor moveWithCells="1">
                  <from>
                    <xdr:col>28</xdr:col>
                    <xdr:colOff>0</xdr:colOff>
                    <xdr:row>528</xdr:row>
                    <xdr:rowOff>9525</xdr:rowOff>
                  </from>
                  <to>
                    <xdr:col>29</xdr:col>
                    <xdr:colOff>0</xdr:colOff>
                    <xdr:row>528</xdr:row>
                    <xdr:rowOff>800100</xdr:rowOff>
                  </to>
                </anchor>
              </controlPr>
            </control>
          </mc:Choice>
        </mc:AlternateContent>
        <mc:AlternateContent xmlns:mc="http://schemas.openxmlformats.org/markup-compatibility/2006">
          <mc:Choice Requires="x14">
            <control shapeId="1372" r:id="rId21" name="Option Button 348">
              <controlPr defaultSize="0" autoFill="0" autoLine="0" autoPict="0">
                <anchor moveWithCells="1">
                  <from>
                    <xdr:col>15</xdr:col>
                    <xdr:colOff>0</xdr:colOff>
                    <xdr:row>529</xdr:row>
                    <xdr:rowOff>9525</xdr:rowOff>
                  </from>
                  <to>
                    <xdr:col>16</xdr:col>
                    <xdr:colOff>19050</xdr:colOff>
                    <xdr:row>529</xdr:row>
                    <xdr:rowOff>1685925</xdr:rowOff>
                  </to>
                </anchor>
              </controlPr>
            </control>
          </mc:Choice>
        </mc:AlternateContent>
        <mc:AlternateContent xmlns:mc="http://schemas.openxmlformats.org/markup-compatibility/2006">
          <mc:Choice Requires="x14">
            <control shapeId="1373" r:id="rId22" name="Option Button 349">
              <controlPr defaultSize="0" autoFill="0" autoLine="0" autoPict="0">
                <anchor moveWithCells="1">
                  <from>
                    <xdr:col>21</xdr:col>
                    <xdr:colOff>0</xdr:colOff>
                    <xdr:row>529</xdr:row>
                    <xdr:rowOff>9525</xdr:rowOff>
                  </from>
                  <to>
                    <xdr:col>22</xdr:col>
                    <xdr:colOff>0</xdr:colOff>
                    <xdr:row>529</xdr:row>
                    <xdr:rowOff>1685925</xdr:rowOff>
                  </to>
                </anchor>
              </controlPr>
            </control>
          </mc:Choice>
        </mc:AlternateContent>
        <mc:AlternateContent xmlns:mc="http://schemas.openxmlformats.org/markup-compatibility/2006">
          <mc:Choice Requires="x14">
            <control shapeId="1374" r:id="rId23" name="Option Button 350">
              <controlPr defaultSize="0" autoFill="0" autoLine="0" autoPict="0">
                <anchor moveWithCells="1">
                  <from>
                    <xdr:col>28</xdr:col>
                    <xdr:colOff>0</xdr:colOff>
                    <xdr:row>529</xdr:row>
                    <xdr:rowOff>9525</xdr:rowOff>
                  </from>
                  <to>
                    <xdr:col>29</xdr:col>
                    <xdr:colOff>0</xdr:colOff>
                    <xdr:row>529</xdr:row>
                    <xdr:rowOff>1685925</xdr:rowOff>
                  </to>
                </anchor>
              </controlPr>
            </control>
          </mc:Choice>
        </mc:AlternateContent>
        <mc:AlternateContent xmlns:mc="http://schemas.openxmlformats.org/markup-compatibility/2006">
          <mc:Choice Requires="x14">
            <control shapeId="1375" r:id="rId24" name="Option Button 351">
              <controlPr defaultSize="0" autoFill="0" autoLine="0" autoPict="0">
                <anchor moveWithCells="1">
                  <from>
                    <xdr:col>28</xdr:col>
                    <xdr:colOff>0</xdr:colOff>
                    <xdr:row>546</xdr:row>
                    <xdr:rowOff>9525</xdr:rowOff>
                  </from>
                  <to>
                    <xdr:col>29</xdr:col>
                    <xdr:colOff>0</xdr:colOff>
                    <xdr:row>547</xdr:row>
                    <xdr:rowOff>0</xdr:rowOff>
                  </to>
                </anchor>
              </controlPr>
            </control>
          </mc:Choice>
        </mc:AlternateContent>
        <mc:AlternateContent xmlns:mc="http://schemas.openxmlformats.org/markup-compatibility/2006">
          <mc:Choice Requires="x14">
            <control shapeId="1376" r:id="rId25" name="Option Button 352">
              <controlPr defaultSize="0" autoFill="0" autoLine="0" autoPict="0">
                <anchor moveWithCells="1">
                  <from>
                    <xdr:col>28</xdr:col>
                    <xdr:colOff>0</xdr:colOff>
                    <xdr:row>547</xdr:row>
                    <xdr:rowOff>9525</xdr:rowOff>
                  </from>
                  <to>
                    <xdr:col>29</xdr:col>
                    <xdr:colOff>0</xdr:colOff>
                    <xdr:row>548</xdr:row>
                    <xdr:rowOff>0</xdr:rowOff>
                  </to>
                </anchor>
              </controlPr>
            </control>
          </mc:Choice>
        </mc:AlternateContent>
        <mc:AlternateContent xmlns:mc="http://schemas.openxmlformats.org/markup-compatibility/2006">
          <mc:Choice Requires="x14">
            <control shapeId="1377" r:id="rId26" name="Option Button 353">
              <controlPr defaultSize="0" autoFill="0" autoLine="0" autoPict="0">
                <anchor moveWithCells="1">
                  <from>
                    <xdr:col>28</xdr:col>
                    <xdr:colOff>0</xdr:colOff>
                    <xdr:row>573</xdr:row>
                    <xdr:rowOff>9525</xdr:rowOff>
                  </from>
                  <to>
                    <xdr:col>29</xdr:col>
                    <xdr:colOff>0</xdr:colOff>
                    <xdr:row>574</xdr:row>
                    <xdr:rowOff>0</xdr:rowOff>
                  </to>
                </anchor>
              </controlPr>
            </control>
          </mc:Choice>
        </mc:AlternateContent>
        <mc:AlternateContent xmlns:mc="http://schemas.openxmlformats.org/markup-compatibility/2006">
          <mc:Choice Requires="x14">
            <control shapeId="1378" r:id="rId27" name="Option Button 354">
              <controlPr defaultSize="0" autoFill="0" autoLine="0" autoPict="0">
                <anchor moveWithCells="1">
                  <from>
                    <xdr:col>28</xdr:col>
                    <xdr:colOff>0</xdr:colOff>
                    <xdr:row>574</xdr:row>
                    <xdr:rowOff>9525</xdr:rowOff>
                  </from>
                  <to>
                    <xdr:col>29</xdr:col>
                    <xdr:colOff>0</xdr:colOff>
                    <xdr:row>575</xdr:row>
                    <xdr:rowOff>47625</xdr:rowOff>
                  </to>
                </anchor>
              </controlPr>
            </control>
          </mc:Choice>
        </mc:AlternateContent>
        <mc:AlternateContent xmlns:mc="http://schemas.openxmlformats.org/markup-compatibility/2006">
          <mc:Choice Requires="x14">
            <control shapeId="1394" r:id="rId28" name="Option Button 370">
              <controlPr defaultSize="0" autoFill="0" autoLine="0" autoPict="0">
                <anchor moveWithCells="1">
                  <from>
                    <xdr:col>28</xdr:col>
                    <xdr:colOff>0</xdr:colOff>
                    <xdr:row>625</xdr:row>
                    <xdr:rowOff>9525</xdr:rowOff>
                  </from>
                  <to>
                    <xdr:col>29</xdr:col>
                    <xdr:colOff>0</xdr:colOff>
                    <xdr:row>626</xdr:row>
                    <xdr:rowOff>0</xdr:rowOff>
                  </to>
                </anchor>
              </controlPr>
            </control>
          </mc:Choice>
        </mc:AlternateContent>
        <mc:AlternateContent xmlns:mc="http://schemas.openxmlformats.org/markup-compatibility/2006">
          <mc:Choice Requires="x14">
            <control shapeId="1395" r:id="rId29" name="Option Button 371">
              <controlPr defaultSize="0" autoFill="0" autoLine="0" autoPict="0">
                <anchor moveWithCells="1">
                  <from>
                    <xdr:col>28</xdr:col>
                    <xdr:colOff>0</xdr:colOff>
                    <xdr:row>626</xdr:row>
                    <xdr:rowOff>9525</xdr:rowOff>
                  </from>
                  <to>
                    <xdr:col>29</xdr:col>
                    <xdr:colOff>0</xdr:colOff>
                    <xdr:row>627</xdr:row>
                    <xdr:rowOff>0</xdr:rowOff>
                  </to>
                </anchor>
              </controlPr>
            </control>
          </mc:Choice>
        </mc:AlternateContent>
        <mc:AlternateContent xmlns:mc="http://schemas.openxmlformats.org/markup-compatibility/2006">
          <mc:Choice Requires="x14">
            <control shapeId="1405" r:id="rId30" name="Option Button 381">
              <controlPr defaultSize="0" autoFill="0" autoLine="0" autoPict="0">
                <anchor moveWithCells="1">
                  <from>
                    <xdr:col>28</xdr:col>
                    <xdr:colOff>0</xdr:colOff>
                    <xdr:row>672</xdr:row>
                    <xdr:rowOff>9525</xdr:rowOff>
                  </from>
                  <to>
                    <xdr:col>29</xdr:col>
                    <xdr:colOff>0</xdr:colOff>
                    <xdr:row>673</xdr:row>
                    <xdr:rowOff>0</xdr:rowOff>
                  </to>
                </anchor>
              </controlPr>
            </control>
          </mc:Choice>
        </mc:AlternateContent>
        <mc:AlternateContent xmlns:mc="http://schemas.openxmlformats.org/markup-compatibility/2006">
          <mc:Choice Requires="x14">
            <control shapeId="1406" r:id="rId31" name="Option Button 382">
              <controlPr defaultSize="0" autoFill="0" autoLine="0" autoPict="0">
                <anchor moveWithCells="1">
                  <from>
                    <xdr:col>28</xdr:col>
                    <xdr:colOff>0</xdr:colOff>
                    <xdr:row>673</xdr:row>
                    <xdr:rowOff>9525</xdr:rowOff>
                  </from>
                  <to>
                    <xdr:col>29</xdr:col>
                    <xdr:colOff>0</xdr:colOff>
                    <xdr:row>674</xdr:row>
                    <xdr:rowOff>0</xdr:rowOff>
                  </to>
                </anchor>
              </controlPr>
            </control>
          </mc:Choice>
        </mc:AlternateContent>
        <mc:AlternateContent xmlns:mc="http://schemas.openxmlformats.org/markup-compatibility/2006">
          <mc:Choice Requires="x14">
            <control shapeId="1428" r:id="rId32" name="Group Box 404">
              <controlPr defaultSize="0" autoFill="0" autoPict="0">
                <anchor moveWithCells="1">
                  <from>
                    <xdr:col>28</xdr:col>
                    <xdr:colOff>0</xdr:colOff>
                    <xdr:row>504</xdr:row>
                    <xdr:rowOff>0</xdr:rowOff>
                  </from>
                  <to>
                    <xdr:col>29</xdr:col>
                    <xdr:colOff>0</xdr:colOff>
                    <xdr:row>508</xdr:row>
                    <xdr:rowOff>0</xdr:rowOff>
                  </to>
                </anchor>
              </controlPr>
            </control>
          </mc:Choice>
        </mc:AlternateContent>
        <mc:AlternateContent xmlns:mc="http://schemas.openxmlformats.org/markup-compatibility/2006">
          <mc:Choice Requires="x14">
            <control shapeId="1430" r:id="rId33" name="Group Box 406">
              <controlPr defaultSize="0" autoFill="0" autoPict="0">
                <anchor moveWithCells="1">
                  <from>
                    <xdr:col>28</xdr:col>
                    <xdr:colOff>0</xdr:colOff>
                    <xdr:row>545</xdr:row>
                    <xdr:rowOff>400050</xdr:rowOff>
                  </from>
                  <to>
                    <xdr:col>29</xdr:col>
                    <xdr:colOff>0</xdr:colOff>
                    <xdr:row>548</xdr:row>
                    <xdr:rowOff>0</xdr:rowOff>
                  </to>
                </anchor>
              </controlPr>
            </control>
          </mc:Choice>
        </mc:AlternateContent>
        <mc:AlternateContent xmlns:mc="http://schemas.openxmlformats.org/markup-compatibility/2006">
          <mc:Choice Requires="x14">
            <control shapeId="1433" r:id="rId34" name="Group Box 409">
              <controlPr defaultSize="0" autoFill="0" autoPict="0">
                <anchor moveWithCells="1">
                  <from>
                    <xdr:col>28</xdr:col>
                    <xdr:colOff>0</xdr:colOff>
                    <xdr:row>625</xdr:row>
                    <xdr:rowOff>0</xdr:rowOff>
                  </from>
                  <to>
                    <xdr:col>29</xdr:col>
                    <xdr:colOff>0</xdr:colOff>
                    <xdr:row>627</xdr:row>
                    <xdr:rowOff>0</xdr:rowOff>
                  </to>
                </anchor>
              </controlPr>
            </control>
          </mc:Choice>
        </mc:AlternateContent>
        <mc:AlternateContent xmlns:mc="http://schemas.openxmlformats.org/markup-compatibility/2006">
          <mc:Choice Requires="x14">
            <control shapeId="1437" r:id="rId35" name="Group Box 413">
              <controlPr defaultSize="0" autoFill="0" autoPict="0">
                <anchor moveWithCells="1">
                  <from>
                    <xdr:col>28</xdr:col>
                    <xdr:colOff>0</xdr:colOff>
                    <xdr:row>672</xdr:row>
                    <xdr:rowOff>0</xdr:rowOff>
                  </from>
                  <to>
                    <xdr:col>29</xdr:col>
                    <xdr:colOff>0</xdr:colOff>
                    <xdr:row>674</xdr:row>
                    <xdr:rowOff>0</xdr:rowOff>
                  </to>
                </anchor>
              </controlPr>
            </control>
          </mc:Choice>
        </mc:AlternateContent>
        <mc:AlternateContent xmlns:mc="http://schemas.openxmlformats.org/markup-compatibility/2006">
          <mc:Choice Requires="x14">
            <control shapeId="1458" r:id="rId36" name="Check Box 434">
              <controlPr defaultSize="0" autoFill="0" autoLine="0" autoPict="0">
                <anchor moveWithCells="1">
                  <from>
                    <xdr:col>0</xdr:col>
                    <xdr:colOff>0</xdr:colOff>
                    <xdr:row>595</xdr:row>
                    <xdr:rowOff>0</xdr:rowOff>
                  </from>
                  <to>
                    <xdr:col>1</xdr:col>
                    <xdr:colOff>9525</xdr:colOff>
                    <xdr:row>596</xdr:row>
                    <xdr:rowOff>0</xdr:rowOff>
                  </to>
                </anchor>
              </controlPr>
            </control>
          </mc:Choice>
        </mc:AlternateContent>
        <mc:AlternateContent xmlns:mc="http://schemas.openxmlformats.org/markup-compatibility/2006">
          <mc:Choice Requires="x14">
            <control shapeId="1459" r:id="rId37" name="Check Box 435">
              <controlPr defaultSize="0" autoFill="0" autoLine="0" autoPict="0">
                <anchor moveWithCells="1">
                  <from>
                    <xdr:col>0</xdr:col>
                    <xdr:colOff>0</xdr:colOff>
                    <xdr:row>596</xdr:row>
                    <xdr:rowOff>0</xdr:rowOff>
                  </from>
                  <to>
                    <xdr:col>1</xdr:col>
                    <xdr:colOff>9525</xdr:colOff>
                    <xdr:row>597</xdr:row>
                    <xdr:rowOff>0</xdr:rowOff>
                  </to>
                </anchor>
              </controlPr>
            </control>
          </mc:Choice>
        </mc:AlternateContent>
        <mc:AlternateContent xmlns:mc="http://schemas.openxmlformats.org/markup-compatibility/2006">
          <mc:Choice Requires="x14">
            <control shapeId="1460" r:id="rId38" name="Check Box 436">
              <controlPr defaultSize="0" autoFill="0" autoLine="0" autoPict="0">
                <anchor moveWithCells="1">
                  <from>
                    <xdr:col>0</xdr:col>
                    <xdr:colOff>0</xdr:colOff>
                    <xdr:row>597</xdr:row>
                    <xdr:rowOff>0</xdr:rowOff>
                  </from>
                  <to>
                    <xdr:col>1</xdr:col>
                    <xdr:colOff>9525</xdr:colOff>
                    <xdr:row>598</xdr:row>
                    <xdr:rowOff>0</xdr:rowOff>
                  </to>
                </anchor>
              </controlPr>
            </control>
          </mc:Choice>
        </mc:AlternateContent>
        <mc:AlternateContent xmlns:mc="http://schemas.openxmlformats.org/markup-compatibility/2006">
          <mc:Choice Requires="x14">
            <control shapeId="1461" r:id="rId39" name="Check Box 437">
              <controlPr defaultSize="0" autoFill="0" autoLine="0" autoPict="0">
                <anchor moveWithCells="1">
                  <from>
                    <xdr:col>12</xdr:col>
                    <xdr:colOff>0</xdr:colOff>
                    <xdr:row>597</xdr:row>
                    <xdr:rowOff>0</xdr:rowOff>
                  </from>
                  <to>
                    <xdr:col>13</xdr:col>
                    <xdr:colOff>0</xdr:colOff>
                    <xdr:row>598</xdr:row>
                    <xdr:rowOff>0</xdr:rowOff>
                  </to>
                </anchor>
              </controlPr>
            </control>
          </mc:Choice>
        </mc:AlternateContent>
        <mc:AlternateContent xmlns:mc="http://schemas.openxmlformats.org/markup-compatibility/2006">
          <mc:Choice Requires="x14">
            <control shapeId="1463" r:id="rId40" name="Check Box 439">
              <controlPr defaultSize="0" autoFill="0" autoLine="0" autoPict="0">
                <anchor moveWithCells="1">
                  <from>
                    <xdr:col>12</xdr:col>
                    <xdr:colOff>0</xdr:colOff>
                    <xdr:row>595</xdr:row>
                    <xdr:rowOff>0</xdr:rowOff>
                  </from>
                  <to>
                    <xdr:col>13</xdr:col>
                    <xdr:colOff>0</xdr:colOff>
                    <xdr:row>596</xdr:row>
                    <xdr:rowOff>0</xdr:rowOff>
                  </to>
                </anchor>
              </controlPr>
            </control>
          </mc:Choice>
        </mc:AlternateContent>
        <mc:AlternateContent xmlns:mc="http://schemas.openxmlformats.org/markup-compatibility/2006">
          <mc:Choice Requires="x14">
            <control shapeId="1464" r:id="rId41" name="Check Box 440">
              <controlPr defaultSize="0" autoFill="0" autoLine="0" autoPict="0">
                <anchor moveWithCells="1">
                  <from>
                    <xdr:col>12</xdr:col>
                    <xdr:colOff>0</xdr:colOff>
                    <xdr:row>596</xdr:row>
                    <xdr:rowOff>0</xdr:rowOff>
                  </from>
                  <to>
                    <xdr:col>13</xdr:col>
                    <xdr:colOff>0</xdr:colOff>
                    <xdr:row>597</xdr:row>
                    <xdr:rowOff>0</xdr:rowOff>
                  </to>
                </anchor>
              </controlPr>
            </control>
          </mc:Choice>
        </mc:AlternateContent>
        <mc:AlternateContent xmlns:mc="http://schemas.openxmlformats.org/markup-compatibility/2006">
          <mc:Choice Requires="x14">
            <control shapeId="1465" r:id="rId42" name="Check Box 441">
              <controlPr defaultSize="0" autoFill="0" autoLine="0" autoPict="0">
                <anchor moveWithCells="1">
                  <from>
                    <xdr:col>0</xdr:col>
                    <xdr:colOff>0</xdr:colOff>
                    <xdr:row>600</xdr:row>
                    <xdr:rowOff>0</xdr:rowOff>
                  </from>
                  <to>
                    <xdr:col>1</xdr:col>
                    <xdr:colOff>9525</xdr:colOff>
                    <xdr:row>601</xdr:row>
                    <xdr:rowOff>0</xdr:rowOff>
                  </to>
                </anchor>
              </controlPr>
            </control>
          </mc:Choice>
        </mc:AlternateContent>
        <mc:AlternateContent xmlns:mc="http://schemas.openxmlformats.org/markup-compatibility/2006">
          <mc:Choice Requires="x14">
            <control shapeId="1466" r:id="rId43" name="Check Box 442">
              <controlPr defaultSize="0" autoFill="0" autoLine="0" autoPict="0">
                <anchor moveWithCells="1">
                  <from>
                    <xdr:col>0</xdr:col>
                    <xdr:colOff>0</xdr:colOff>
                    <xdr:row>601</xdr:row>
                    <xdr:rowOff>0</xdr:rowOff>
                  </from>
                  <to>
                    <xdr:col>1</xdr:col>
                    <xdr:colOff>9525</xdr:colOff>
                    <xdr:row>602</xdr:row>
                    <xdr:rowOff>0</xdr:rowOff>
                  </to>
                </anchor>
              </controlPr>
            </control>
          </mc:Choice>
        </mc:AlternateContent>
        <mc:AlternateContent xmlns:mc="http://schemas.openxmlformats.org/markup-compatibility/2006">
          <mc:Choice Requires="x14">
            <control shapeId="1467" r:id="rId44" name="Check Box 443">
              <controlPr defaultSize="0" autoFill="0" autoLine="0" autoPict="0">
                <anchor moveWithCells="1">
                  <from>
                    <xdr:col>12</xdr:col>
                    <xdr:colOff>0</xdr:colOff>
                    <xdr:row>600</xdr:row>
                    <xdr:rowOff>0</xdr:rowOff>
                  </from>
                  <to>
                    <xdr:col>13</xdr:col>
                    <xdr:colOff>0</xdr:colOff>
                    <xdr:row>601</xdr:row>
                    <xdr:rowOff>0</xdr:rowOff>
                  </to>
                </anchor>
              </controlPr>
            </control>
          </mc:Choice>
        </mc:AlternateContent>
        <mc:AlternateContent xmlns:mc="http://schemas.openxmlformats.org/markup-compatibility/2006">
          <mc:Choice Requires="x14">
            <control shapeId="1468" r:id="rId45" name="Check Box 444">
              <controlPr defaultSize="0" autoFill="0" autoLine="0" autoPict="0">
                <anchor moveWithCells="1">
                  <from>
                    <xdr:col>12</xdr:col>
                    <xdr:colOff>0</xdr:colOff>
                    <xdr:row>601</xdr:row>
                    <xdr:rowOff>0</xdr:rowOff>
                  </from>
                  <to>
                    <xdr:col>13</xdr:col>
                    <xdr:colOff>0</xdr:colOff>
                    <xdr:row>602</xdr:row>
                    <xdr:rowOff>0</xdr:rowOff>
                  </to>
                </anchor>
              </controlPr>
            </control>
          </mc:Choice>
        </mc:AlternateContent>
        <mc:AlternateContent xmlns:mc="http://schemas.openxmlformats.org/markup-compatibility/2006">
          <mc:Choice Requires="x14">
            <control shapeId="1469" r:id="rId46" name="Check Box 445">
              <controlPr defaultSize="0" autoFill="0" autoLine="0" autoPict="0">
                <anchor moveWithCells="1">
                  <from>
                    <xdr:col>0</xdr:col>
                    <xdr:colOff>0</xdr:colOff>
                    <xdr:row>602</xdr:row>
                    <xdr:rowOff>0</xdr:rowOff>
                  </from>
                  <to>
                    <xdr:col>1</xdr:col>
                    <xdr:colOff>9525</xdr:colOff>
                    <xdr:row>603</xdr:row>
                    <xdr:rowOff>0</xdr:rowOff>
                  </to>
                </anchor>
              </controlPr>
            </control>
          </mc:Choice>
        </mc:AlternateContent>
        <mc:AlternateContent xmlns:mc="http://schemas.openxmlformats.org/markup-compatibility/2006">
          <mc:Choice Requires="x14">
            <control shapeId="1470" r:id="rId47" name="Check Box 446">
              <controlPr defaultSize="0" autoFill="0" autoLine="0" autoPict="0">
                <anchor moveWithCells="1">
                  <from>
                    <xdr:col>12</xdr:col>
                    <xdr:colOff>0</xdr:colOff>
                    <xdr:row>602</xdr:row>
                    <xdr:rowOff>0</xdr:rowOff>
                  </from>
                  <to>
                    <xdr:col>13</xdr:col>
                    <xdr:colOff>0</xdr:colOff>
                    <xdr:row>603</xdr:row>
                    <xdr:rowOff>0</xdr:rowOff>
                  </to>
                </anchor>
              </controlPr>
            </control>
          </mc:Choice>
        </mc:AlternateContent>
        <mc:AlternateContent xmlns:mc="http://schemas.openxmlformats.org/markup-compatibility/2006">
          <mc:Choice Requires="x14">
            <control shapeId="1472" r:id="rId48" name="Check Box 448">
              <controlPr defaultSize="0" autoFill="0" autoLine="0" autoPict="0">
                <anchor moveWithCells="1">
                  <from>
                    <xdr:col>0</xdr:col>
                    <xdr:colOff>0</xdr:colOff>
                    <xdr:row>598</xdr:row>
                    <xdr:rowOff>0</xdr:rowOff>
                  </from>
                  <to>
                    <xdr:col>1</xdr:col>
                    <xdr:colOff>9525</xdr:colOff>
                    <xdr:row>599</xdr:row>
                    <xdr:rowOff>0</xdr:rowOff>
                  </to>
                </anchor>
              </controlPr>
            </control>
          </mc:Choice>
        </mc:AlternateContent>
        <mc:AlternateContent xmlns:mc="http://schemas.openxmlformats.org/markup-compatibility/2006">
          <mc:Choice Requires="x14">
            <control shapeId="1473" r:id="rId49" name="Check Box 449">
              <controlPr defaultSize="0" autoFill="0" autoLine="0" autoPict="0">
                <anchor moveWithCells="1">
                  <from>
                    <xdr:col>28</xdr:col>
                    <xdr:colOff>0</xdr:colOff>
                    <xdr:row>637</xdr:row>
                    <xdr:rowOff>0</xdr:rowOff>
                  </from>
                  <to>
                    <xdr:col>29</xdr:col>
                    <xdr:colOff>0</xdr:colOff>
                    <xdr:row>638</xdr:row>
                    <xdr:rowOff>0</xdr:rowOff>
                  </to>
                </anchor>
              </controlPr>
            </control>
          </mc:Choice>
        </mc:AlternateContent>
        <mc:AlternateContent xmlns:mc="http://schemas.openxmlformats.org/markup-compatibility/2006">
          <mc:Choice Requires="x14">
            <control shapeId="1474" r:id="rId50" name="Check Box 450">
              <controlPr defaultSize="0" autoFill="0" autoLine="0" autoPict="0">
                <anchor moveWithCells="1">
                  <from>
                    <xdr:col>28</xdr:col>
                    <xdr:colOff>0</xdr:colOff>
                    <xdr:row>648</xdr:row>
                    <xdr:rowOff>0</xdr:rowOff>
                  </from>
                  <to>
                    <xdr:col>29</xdr:col>
                    <xdr:colOff>0</xdr:colOff>
                    <xdr:row>649</xdr:row>
                    <xdr:rowOff>0</xdr:rowOff>
                  </to>
                </anchor>
              </controlPr>
            </control>
          </mc:Choice>
        </mc:AlternateContent>
        <mc:AlternateContent xmlns:mc="http://schemas.openxmlformats.org/markup-compatibility/2006">
          <mc:Choice Requires="x14">
            <control shapeId="1475" r:id="rId51" name="Check Box 451">
              <controlPr defaultSize="0" autoFill="0" autoLine="0" autoPict="0">
                <anchor moveWithCells="1">
                  <from>
                    <xdr:col>28</xdr:col>
                    <xdr:colOff>0</xdr:colOff>
                    <xdr:row>653</xdr:row>
                    <xdr:rowOff>0</xdr:rowOff>
                  </from>
                  <to>
                    <xdr:col>29</xdr:col>
                    <xdr:colOff>0</xdr:colOff>
                    <xdr:row>654</xdr:row>
                    <xdr:rowOff>0</xdr:rowOff>
                  </to>
                </anchor>
              </controlPr>
            </control>
          </mc:Choice>
        </mc:AlternateContent>
        <mc:AlternateContent xmlns:mc="http://schemas.openxmlformats.org/markup-compatibility/2006">
          <mc:Choice Requires="x14">
            <control shapeId="1477" r:id="rId52" name="Check Box 453">
              <controlPr defaultSize="0" autoFill="0" autoLine="0" autoPict="0">
                <anchor moveWithCells="1">
                  <from>
                    <xdr:col>28</xdr:col>
                    <xdr:colOff>0</xdr:colOff>
                    <xdr:row>657</xdr:row>
                    <xdr:rowOff>0</xdr:rowOff>
                  </from>
                  <to>
                    <xdr:col>29</xdr:col>
                    <xdr:colOff>0</xdr:colOff>
                    <xdr:row>658</xdr:row>
                    <xdr:rowOff>0</xdr:rowOff>
                  </to>
                </anchor>
              </controlPr>
            </control>
          </mc:Choice>
        </mc:AlternateContent>
        <mc:AlternateContent xmlns:mc="http://schemas.openxmlformats.org/markup-compatibility/2006">
          <mc:Choice Requires="x14">
            <control shapeId="1538" r:id="rId53" name="Check Box 514">
              <controlPr defaultSize="0" autoFill="0" autoLine="0" autoPict="0">
                <anchor moveWithCells="1">
                  <from>
                    <xdr:col>28</xdr:col>
                    <xdr:colOff>0</xdr:colOff>
                    <xdr:row>633</xdr:row>
                    <xdr:rowOff>0</xdr:rowOff>
                  </from>
                  <to>
                    <xdr:col>29</xdr:col>
                    <xdr:colOff>0</xdr:colOff>
                    <xdr:row>633</xdr:row>
                    <xdr:rowOff>542925</xdr:rowOff>
                  </to>
                </anchor>
              </controlPr>
            </control>
          </mc:Choice>
        </mc:AlternateContent>
        <mc:AlternateContent xmlns:mc="http://schemas.openxmlformats.org/markup-compatibility/2006">
          <mc:Choice Requires="x14">
            <control shapeId="1540" r:id="rId54" name="Check Box 516">
              <controlPr defaultSize="0" autoFill="0" autoLine="0" autoPict="0">
                <anchor moveWithCells="1">
                  <from>
                    <xdr:col>28</xdr:col>
                    <xdr:colOff>0</xdr:colOff>
                    <xdr:row>680</xdr:row>
                    <xdr:rowOff>0</xdr:rowOff>
                  </from>
                  <to>
                    <xdr:col>29</xdr:col>
                    <xdr:colOff>0</xdr:colOff>
                    <xdr:row>681</xdr:row>
                    <xdr:rowOff>28575</xdr:rowOff>
                  </to>
                </anchor>
              </controlPr>
            </control>
          </mc:Choice>
        </mc:AlternateContent>
        <mc:AlternateContent xmlns:mc="http://schemas.openxmlformats.org/markup-compatibility/2006">
          <mc:Choice Requires="x14">
            <control shapeId="1541" r:id="rId55" name="Check Box 517">
              <controlPr defaultSize="0" autoFill="0" autoLine="0" autoPict="0">
                <anchor moveWithCells="1">
                  <from>
                    <xdr:col>28</xdr:col>
                    <xdr:colOff>0</xdr:colOff>
                    <xdr:row>684</xdr:row>
                    <xdr:rowOff>0</xdr:rowOff>
                  </from>
                  <to>
                    <xdr:col>29</xdr:col>
                    <xdr:colOff>0</xdr:colOff>
                    <xdr:row>685</xdr:row>
                    <xdr:rowOff>0</xdr:rowOff>
                  </to>
                </anchor>
              </controlPr>
            </control>
          </mc:Choice>
        </mc:AlternateContent>
        <mc:AlternateContent xmlns:mc="http://schemas.openxmlformats.org/markup-compatibility/2006">
          <mc:Choice Requires="x14">
            <control shapeId="1542" r:id="rId56" name="Check Box 518">
              <controlPr defaultSize="0" autoFill="0" autoLine="0" autoPict="0">
                <anchor moveWithCells="1">
                  <from>
                    <xdr:col>28</xdr:col>
                    <xdr:colOff>0</xdr:colOff>
                    <xdr:row>688</xdr:row>
                    <xdr:rowOff>0</xdr:rowOff>
                  </from>
                  <to>
                    <xdr:col>29</xdr:col>
                    <xdr:colOff>0</xdr:colOff>
                    <xdr:row>688</xdr:row>
                    <xdr:rowOff>809625</xdr:rowOff>
                  </to>
                </anchor>
              </controlPr>
            </control>
          </mc:Choice>
        </mc:AlternateContent>
        <mc:AlternateContent xmlns:mc="http://schemas.openxmlformats.org/markup-compatibility/2006">
          <mc:Choice Requires="x14">
            <control shapeId="1543" r:id="rId57" name="Check Box 519">
              <controlPr defaultSize="0" autoFill="0" autoLine="0" autoPict="0">
                <anchor moveWithCells="1">
                  <from>
                    <xdr:col>28</xdr:col>
                    <xdr:colOff>0</xdr:colOff>
                    <xdr:row>694</xdr:row>
                    <xdr:rowOff>0</xdr:rowOff>
                  </from>
                  <to>
                    <xdr:col>29</xdr:col>
                    <xdr:colOff>0</xdr:colOff>
                    <xdr:row>700</xdr:row>
                    <xdr:rowOff>0</xdr:rowOff>
                  </to>
                </anchor>
              </controlPr>
            </control>
          </mc:Choice>
        </mc:AlternateContent>
        <mc:AlternateContent xmlns:mc="http://schemas.openxmlformats.org/markup-compatibility/2006">
          <mc:Choice Requires="x14">
            <control shapeId="1544" r:id="rId58" name="Check Box 520">
              <controlPr defaultSize="0" autoFill="0" autoLine="0" autoPict="0">
                <anchor moveWithCells="1">
                  <from>
                    <xdr:col>28</xdr:col>
                    <xdr:colOff>0</xdr:colOff>
                    <xdr:row>702</xdr:row>
                    <xdr:rowOff>171450</xdr:rowOff>
                  </from>
                  <to>
                    <xdr:col>29</xdr:col>
                    <xdr:colOff>0</xdr:colOff>
                    <xdr:row>704</xdr:row>
                    <xdr:rowOff>9525</xdr:rowOff>
                  </to>
                </anchor>
              </controlPr>
            </control>
          </mc:Choice>
        </mc:AlternateContent>
        <mc:AlternateContent xmlns:mc="http://schemas.openxmlformats.org/markup-compatibility/2006">
          <mc:Choice Requires="x14">
            <control shapeId="1546" r:id="rId59" name="Check Box 522">
              <controlPr defaultSize="0" autoFill="0" autoLine="0" autoPict="0">
                <anchor moveWithCells="1">
                  <from>
                    <xdr:col>28</xdr:col>
                    <xdr:colOff>9525</xdr:colOff>
                    <xdr:row>707</xdr:row>
                    <xdr:rowOff>0</xdr:rowOff>
                  </from>
                  <to>
                    <xdr:col>29</xdr:col>
                    <xdr:colOff>0</xdr:colOff>
                    <xdr:row>707</xdr:row>
                    <xdr:rowOff>200025</xdr:rowOff>
                  </to>
                </anchor>
              </controlPr>
            </control>
          </mc:Choice>
        </mc:AlternateContent>
        <mc:AlternateContent xmlns:mc="http://schemas.openxmlformats.org/markup-compatibility/2006">
          <mc:Choice Requires="x14">
            <control shapeId="1547" r:id="rId60" name="Check Box 523">
              <controlPr defaultSize="0" autoFill="0" autoLine="0" autoPict="0">
                <anchor moveWithCells="1">
                  <from>
                    <xdr:col>28</xdr:col>
                    <xdr:colOff>9525</xdr:colOff>
                    <xdr:row>711</xdr:row>
                    <xdr:rowOff>0</xdr:rowOff>
                  </from>
                  <to>
                    <xdr:col>29</xdr:col>
                    <xdr:colOff>0</xdr:colOff>
                    <xdr:row>712</xdr:row>
                    <xdr:rowOff>9525</xdr:rowOff>
                  </to>
                </anchor>
              </controlPr>
            </control>
          </mc:Choice>
        </mc:AlternateContent>
        <mc:AlternateContent xmlns:mc="http://schemas.openxmlformats.org/markup-compatibility/2006">
          <mc:Choice Requires="x14">
            <control shapeId="1548" r:id="rId61" name="Check Box 524">
              <controlPr locked="0" defaultSize="0" autoFill="0" autoLine="0" autoPict="0">
                <anchor moveWithCells="1">
                  <from>
                    <xdr:col>28</xdr:col>
                    <xdr:colOff>9525</xdr:colOff>
                    <xdr:row>715</xdr:row>
                    <xdr:rowOff>0</xdr:rowOff>
                  </from>
                  <to>
                    <xdr:col>29</xdr:col>
                    <xdr:colOff>0</xdr:colOff>
                    <xdr:row>716</xdr:row>
                    <xdr:rowOff>0</xdr:rowOff>
                  </to>
                </anchor>
              </controlPr>
            </control>
          </mc:Choice>
        </mc:AlternateContent>
        <mc:AlternateContent xmlns:mc="http://schemas.openxmlformats.org/markup-compatibility/2006">
          <mc:Choice Requires="x14">
            <control shapeId="1549" r:id="rId62" name="Check Box 525">
              <controlPr defaultSize="0" autoFill="0" autoLine="0" autoPict="0">
                <anchor moveWithCells="1">
                  <from>
                    <xdr:col>28</xdr:col>
                    <xdr:colOff>0</xdr:colOff>
                    <xdr:row>719</xdr:row>
                    <xdr:rowOff>0</xdr:rowOff>
                  </from>
                  <to>
                    <xdr:col>29</xdr:col>
                    <xdr:colOff>0</xdr:colOff>
                    <xdr:row>720</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575</xdr:row>
                    <xdr:rowOff>9525</xdr:rowOff>
                  </from>
                  <to>
                    <xdr:col>29</xdr:col>
                    <xdr:colOff>0</xdr:colOff>
                    <xdr:row>576</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576</xdr:row>
                    <xdr:rowOff>9525</xdr:rowOff>
                  </from>
                  <to>
                    <xdr:col>29</xdr:col>
                    <xdr:colOff>0</xdr:colOff>
                    <xdr:row>576</xdr:row>
                    <xdr:rowOff>361950</xdr:rowOff>
                  </to>
                </anchor>
              </controlPr>
            </control>
          </mc:Choice>
        </mc:AlternateContent>
        <mc:AlternateContent xmlns:mc="http://schemas.openxmlformats.org/markup-compatibility/2006">
          <mc:Choice Requires="x14">
            <control shapeId="1556" r:id="rId65" name="Group Box 532">
              <controlPr defaultSize="0" print="0" autoFill="0" autoPict="0">
                <anchor moveWithCells="1">
                  <from>
                    <xdr:col>28</xdr:col>
                    <xdr:colOff>0</xdr:colOff>
                    <xdr:row>573</xdr:row>
                    <xdr:rowOff>0</xdr:rowOff>
                  </from>
                  <to>
                    <xdr:col>29</xdr:col>
                    <xdr:colOff>0</xdr:colOff>
                    <xdr:row>577</xdr:row>
                    <xdr:rowOff>0</xdr:rowOff>
                  </to>
                </anchor>
              </controlPr>
            </control>
          </mc:Choice>
        </mc:AlternateContent>
        <mc:AlternateContent xmlns:mc="http://schemas.openxmlformats.org/markup-compatibility/2006">
          <mc:Choice Requires="x14">
            <control shapeId="1608" r:id="rId66" name="Check Box 584">
              <controlPr defaultSize="0" autoFill="0" autoLine="0" autoPict="0">
                <anchor moveWithCells="1">
                  <from>
                    <xdr:col>28</xdr:col>
                    <xdr:colOff>0</xdr:colOff>
                    <xdr:row>549</xdr:row>
                    <xdr:rowOff>9525</xdr:rowOff>
                  </from>
                  <to>
                    <xdr:col>29</xdr:col>
                    <xdr:colOff>0</xdr:colOff>
                    <xdr:row>550</xdr:row>
                    <xdr:rowOff>9525</xdr:rowOff>
                  </to>
                </anchor>
              </controlPr>
            </control>
          </mc:Choice>
        </mc:AlternateContent>
        <mc:AlternateContent xmlns:mc="http://schemas.openxmlformats.org/markup-compatibility/2006">
          <mc:Choice Requires="x14">
            <control shapeId="1609" r:id="rId67" name="Check Box 585">
              <controlPr defaultSize="0" autoFill="0" autoLine="0" autoPict="0">
                <anchor moveWithCells="1">
                  <from>
                    <xdr:col>28</xdr:col>
                    <xdr:colOff>0</xdr:colOff>
                    <xdr:row>550</xdr:row>
                    <xdr:rowOff>9525</xdr:rowOff>
                  </from>
                  <to>
                    <xdr:col>29</xdr:col>
                    <xdr:colOff>0</xdr:colOff>
                    <xdr:row>551</xdr:row>
                    <xdr:rowOff>9525</xdr:rowOff>
                  </to>
                </anchor>
              </controlPr>
            </control>
          </mc:Choice>
        </mc:AlternateContent>
        <mc:AlternateContent xmlns:mc="http://schemas.openxmlformats.org/markup-compatibility/2006">
          <mc:Choice Requires="x14">
            <control shapeId="1610" r:id="rId68" name="Check Box 586">
              <controlPr defaultSize="0" autoFill="0" autoLine="0" autoPict="0">
                <anchor moveWithCells="1">
                  <from>
                    <xdr:col>28</xdr:col>
                    <xdr:colOff>0</xdr:colOff>
                    <xdr:row>551</xdr:row>
                    <xdr:rowOff>9525</xdr:rowOff>
                  </from>
                  <to>
                    <xdr:col>29</xdr:col>
                    <xdr:colOff>0</xdr:colOff>
                    <xdr:row>552</xdr:row>
                    <xdr:rowOff>9525</xdr:rowOff>
                  </to>
                </anchor>
              </controlPr>
            </control>
          </mc:Choice>
        </mc:AlternateContent>
        <mc:AlternateContent xmlns:mc="http://schemas.openxmlformats.org/markup-compatibility/2006">
          <mc:Choice Requires="x14">
            <control shapeId="1611" r:id="rId69" name="Check Box 587">
              <controlPr defaultSize="0" autoFill="0" autoLine="0" autoPict="0">
                <anchor moveWithCells="1">
                  <from>
                    <xdr:col>28</xdr:col>
                    <xdr:colOff>0</xdr:colOff>
                    <xdr:row>552</xdr:row>
                    <xdr:rowOff>9525</xdr:rowOff>
                  </from>
                  <to>
                    <xdr:col>29</xdr:col>
                    <xdr:colOff>0</xdr:colOff>
                    <xdr:row>553</xdr:row>
                    <xdr:rowOff>9525</xdr:rowOff>
                  </to>
                </anchor>
              </controlPr>
            </control>
          </mc:Choice>
        </mc:AlternateContent>
        <mc:AlternateContent xmlns:mc="http://schemas.openxmlformats.org/markup-compatibility/2006">
          <mc:Choice Requires="x14">
            <control shapeId="1612" r:id="rId70" name="Check Box 588">
              <controlPr defaultSize="0" autoFill="0" autoLine="0" autoPict="0">
                <anchor moveWithCells="1">
                  <from>
                    <xdr:col>28</xdr:col>
                    <xdr:colOff>0</xdr:colOff>
                    <xdr:row>554</xdr:row>
                    <xdr:rowOff>9525</xdr:rowOff>
                  </from>
                  <to>
                    <xdr:col>29</xdr:col>
                    <xdr:colOff>0</xdr:colOff>
                    <xdr:row>555</xdr:row>
                    <xdr:rowOff>9525</xdr:rowOff>
                  </to>
                </anchor>
              </controlPr>
            </control>
          </mc:Choice>
        </mc:AlternateContent>
        <mc:AlternateContent xmlns:mc="http://schemas.openxmlformats.org/markup-compatibility/2006">
          <mc:Choice Requires="x14">
            <control shapeId="1616" r:id="rId71" name="Group Box 592">
              <controlPr defaultSize="0" autoFill="0" autoPict="0">
                <anchor moveWithCells="1">
                  <from>
                    <xdr:col>9</xdr:col>
                    <xdr:colOff>0</xdr:colOff>
                    <xdr:row>527</xdr:row>
                    <xdr:rowOff>9525</xdr:rowOff>
                  </from>
                  <to>
                    <xdr:col>29</xdr:col>
                    <xdr:colOff>0</xdr:colOff>
                    <xdr:row>530</xdr:row>
                    <xdr:rowOff>0</xdr:rowOff>
                  </to>
                </anchor>
              </controlPr>
            </control>
          </mc:Choice>
        </mc:AlternateContent>
        <mc:AlternateContent xmlns:mc="http://schemas.openxmlformats.org/markup-compatibility/2006">
          <mc:Choice Requires="x14">
            <control shapeId="1617" r:id="rId72" name="Option Button 593">
              <controlPr defaultSize="0" autoFill="0" autoLine="0" autoPict="0">
                <anchor moveWithCells="1">
                  <from>
                    <xdr:col>25</xdr:col>
                    <xdr:colOff>142875</xdr:colOff>
                    <xdr:row>52</xdr:row>
                    <xdr:rowOff>0</xdr:rowOff>
                  </from>
                  <to>
                    <xdr:col>26</xdr:col>
                    <xdr:colOff>142875</xdr:colOff>
                    <xdr:row>52</xdr:row>
                    <xdr:rowOff>180975</xdr:rowOff>
                  </to>
                </anchor>
              </controlPr>
            </control>
          </mc:Choice>
        </mc:AlternateContent>
        <mc:AlternateContent xmlns:mc="http://schemas.openxmlformats.org/markup-compatibility/2006">
          <mc:Choice Requires="x14">
            <control shapeId="1618" r:id="rId73" name="Option Button 594">
              <controlPr defaultSize="0" autoFill="0" autoLine="0" autoPict="0">
                <anchor moveWithCells="1">
                  <from>
                    <xdr:col>25</xdr:col>
                    <xdr:colOff>142875</xdr:colOff>
                    <xdr:row>53</xdr:row>
                    <xdr:rowOff>0</xdr:rowOff>
                  </from>
                  <to>
                    <xdr:col>26</xdr:col>
                    <xdr:colOff>142875</xdr:colOff>
                    <xdr:row>53</xdr:row>
                    <xdr:rowOff>180975</xdr:rowOff>
                  </to>
                </anchor>
              </controlPr>
            </control>
          </mc:Choice>
        </mc:AlternateContent>
        <mc:AlternateContent xmlns:mc="http://schemas.openxmlformats.org/markup-compatibility/2006">
          <mc:Choice Requires="x14">
            <control shapeId="1619" r:id="rId74" name="Option Button 595">
              <controlPr defaultSize="0" autoFill="0" autoLine="0" autoPict="0">
                <anchor moveWithCells="1">
                  <from>
                    <xdr:col>25</xdr:col>
                    <xdr:colOff>142875</xdr:colOff>
                    <xdr:row>54</xdr:row>
                    <xdr:rowOff>9525</xdr:rowOff>
                  </from>
                  <to>
                    <xdr:col>26</xdr:col>
                    <xdr:colOff>142875</xdr:colOff>
                    <xdr:row>54</xdr:row>
                    <xdr:rowOff>190500</xdr:rowOff>
                  </to>
                </anchor>
              </controlPr>
            </control>
          </mc:Choice>
        </mc:AlternateContent>
        <mc:AlternateContent xmlns:mc="http://schemas.openxmlformats.org/markup-compatibility/2006">
          <mc:Choice Requires="x14">
            <control shapeId="1620" r:id="rId75" name="Option Button 596">
              <controlPr defaultSize="0" autoFill="0" autoLine="0" autoPict="0">
                <anchor moveWithCells="1">
                  <from>
                    <xdr:col>25</xdr:col>
                    <xdr:colOff>142875</xdr:colOff>
                    <xdr:row>55</xdr:row>
                    <xdr:rowOff>28575</xdr:rowOff>
                  </from>
                  <to>
                    <xdr:col>26</xdr:col>
                    <xdr:colOff>142875</xdr:colOff>
                    <xdr:row>55</xdr:row>
                    <xdr:rowOff>209550</xdr:rowOff>
                  </to>
                </anchor>
              </controlPr>
            </control>
          </mc:Choice>
        </mc:AlternateContent>
        <mc:AlternateContent xmlns:mc="http://schemas.openxmlformats.org/markup-compatibility/2006">
          <mc:Choice Requires="x14">
            <control shapeId="1621" r:id="rId76" name="Option Button 597">
              <controlPr defaultSize="0" autoFill="0" autoLine="0" autoPict="0">
                <anchor moveWithCells="1">
                  <from>
                    <xdr:col>25</xdr:col>
                    <xdr:colOff>142875</xdr:colOff>
                    <xdr:row>56</xdr:row>
                    <xdr:rowOff>0</xdr:rowOff>
                  </from>
                  <to>
                    <xdr:col>26</xdr:col>
                    <xdr:colOff>142875</xdr:colOff>
                    <xdr:row>56</xdr:row>
                    <xdr:rowOff>180975</xdr:rowOff>
                  </to>
                </anchor>
              </controlPr>
            </control>
          </mc:Choice>
        </mc:AlternateContent>
        <mc:AlternateContent xmlns:mc="http://schemas.openxmlformats.org/markup-compatibility/2006">
          <mc:Choice Requires="x14">
            <control shapeId="1622" r:id="rId77" name="Option Button 598">
              <controlPr defaultSize="0" autoFill="0" autoLine="0" autoPict="0">
                <anchor moveWithCells="1">
                  <from>
                    <xdr:col>25</xdr:col>
                    <xdr:colOff>142875</xdr:colOff>
                    <xdr:row>57</xdr:row>
                    <xdr:rowOff>0</xdr:rowOff>
                  </from>
                  <to>
                    <xdr:col>26</xdr:col>
                    <xdr:colOff>142875</xdr:colOff>
                    <xdr:row>57</xdr:row>
                    <xdr:rowOff>180975</xdr:rowOff>
                  </to>
                </anchor>
              </controlPr>
            </control>
          </mc:Choice>
        </mc:AlternateContent>
        <mc:AlternateContent xmlns:mc="http://schemas.openxmlformats.org/markup-compatibility/2006">
          <mc:Choice Requires="x14">
            <control shapeId="1623" r:id="rId78" name="Option Button 599">
              <controlPr defaultSize="0" autoFill="0" autoLine="0" autoPict="0">
                <anchor moveWithCells="1">
                  <from>
                    <xdr:col>25</xdr:col>
                    <xdr:colOff>142875</xdr:colOff>
                    <xdr:row>58</xdr:row>
                    <xdr:rowOff>0</xdr:rowOff>
                  </from>
                  <to>
                    <xdr:col>26</xdr:col>
                    <xdr:colOff>142875</xdr:colOff>
                    <xdr:row>58</xdr:row>
                    <xdr:rowOff>180975</xdr:rowOff>
                  </to>
                </anchor>
              </controlPr>
            </control>
          </mc:Choice>
        </mc:AlternateContent>
        <mc:AlternateContent xmlns:mc="http://schemas.openxmlformats.org/markup-compatibility/2006">
          <mc:Choice Requires="x14">
            <control shapeId="1624" r:id="rId79" name="Option Button 600">
              <controlPr defaultSize="0" autoFill="0" autoLine="0" autoPict="0">
                <anchor moveWithCells="1">
                  <from>
                    <xdr:col>25</xdr:col>
                    <xdr:colOff>142875</xdr:colOff>
                    <xdr:row>59</xdr:row>
                    <xdr:rowOff>0</xdr:rowOff>
                  </from>
                  <to>
                    <xdr:col>26</xdr:col>
                    <xdr:colOff>142875</xdr:colOff>
                    <xdr:row>59</xdr:row>
                    <xdr:rowOff>180975</xdr:rowOff>
                  </to>
                </anchor>
              </controlPr>
            </control>
          </mc:Choice>
        </mc:AlternateContent>
        <mc:AlternateContent xmlns:mc="http://schemas.openxmlformats.org/markup-compatibility/2006">
          <mc:Choice Requires="x14">
            <control shapeId="1625" r:id="rId80" name="Option Button 601">
              <controlPr defaultSize="0" autoFill="0" autoLine="0" autoPict="0">
                <anchor moveWithCells="1">
                  <from>
                    <xdr:col>25</xdr:col>
                    <xdr:colOff>142875</xdr:colOff>
                    <xdr:row>60</xdr:row>
                    <xdr:rowOff>0</xdr:rowOff>
                  </from>
                  <to>
                    <xdr:col>26</xdr:col>
                    <xdr:colOff>142875</xdr:colOff>
                    <xdr:row>60</xdr:row>
                    <xdr:rowOff>180975</xdr:rowOff>
                  </to>
                </anchor>
              </controlPr>
            </control>
          </mc:Choice>
        </mc:AlternateContent>
        <mc:AlternateContent xmlns:mc="http://schemas.openxmlformats.org/markup-compatibility/2006">
          <mc:Choice Requires="x14">
            <control shapeId="1626" r:id="rId81" name="Option Button 602">
              <controlPr defaultSize="0" autoFill="0" autoLine="0" autoPict="0">
                <anchor moveWithCells="1">
                  <from>
                    <xdr:col>25</xdr:col>
                    <xdr:colOff>142875</xdr:colOff>
                    <xdr:row>61</xdr:row>
                    <xdr:rowOff>0</xdr:rowOff>
                  </from>
                  <to>
                    <xdr:col>26</xdr:col>
                    <xdr:colOff>142875</xdr:colOff>
                    <xdr:row>61</xdr:row>
                    <xdr:rowOff>180975</xdr:rowOff>
                  </to>
                </anchor>
              </controlPr>
            </control>
          </mc:Choice>
        </mc:AlternateContent>
        <mc:AlternateContent xmlns:mc="http://schemas.openxmlformats.org/markup-compatibility/2006">
          <mc:Choice Requires="x14">
            <control shapeId="1627" r:id="rId82" name="Option Button 603">
              <controlPr defaultSize="0" autoFill="0" autoLine="0" autoPict="0">
                <anchor moveWithCells="1">
                  <from>
                    <xdr:col>25</xdr:col>
                    <xdr:colOff>142875</xdr:colOff>
                    <xdr:row>62</xdr:row>
                    <xdr:rowOff>0</xdr:rowOff>
                  </from>
                  <to>
                    <xdr:col>26</xdr:col>
                    <xdr:colOff>142875</xdr:colOff>
                    <xdr:row>62</xdr:row>
                    <xdr:rowOff>180975</xdr:rowOff>
                  </to>
                </anchor>
              </controlPr>
            </control>
          </mc:Choice>
        </mc:AlternateContent>
        <mc:AlternateContent xmlns:mc="http://schemas.openxmlformats.org/markup-compatibility/2006">
          <mc:Choice Requires="x14">
            <control shapeId="1628" r:id="rId83" name="Option Button 604">
              <controlPr defaultSize="0" autoFill="0" autoLine="0" autoPict="0">
                <anchor moveWithCells="1">
                  <from>
                    <xdr:col>25</xdr:col>
                    <xdr:colOff>142875</xdr:colOff>
                    <xdr:row>63</xdr:row>
                    <xdr:rowOff>0</xdr:rowOff>
                  </from>
                  <to>
                    <xdr:col>26</xdr:col>
                    <xdr:colOff>142875</xdr:colOff>
                    <xdr:row>63</xdr:row>
                    <xdr:rowOff>180975</xdr:rowOff>
                  </to>
                </anchor>
              </controlPr>
            </control>
          </mc:Choice>
        </mc:AlternateContent>
        <mc:AlternateContent xmlns:mc="http://schemas.openxmlformats.org/markup-compatibility/2006">
          <mc:Choice Requires="x14">
            <control shapeId="1629" r:id="rId84" name="Check Box 605">
              <controlPr defaultSize="0" autoFill="0" autoLine="0" autoPict="0">
                <anchor moveWithCells="1">
                  <from>
                    <xdr:col>27</xdr:col>
                    <xdr:colOff>133350</xdr:colOff>
                    <xdr:row>52</xdr:row>
                    <xdr:rowOff>0</xdr:rowOff>
                  </from>
                  <to>
                    <xdr:col>28</xdr:col>
                    <xdr:colOff>228600</xdr:colOff>
                    <xdr:row>53</xdr:row>
                    <xdr:rowOff>0</xdr:rowOff>
                  </to>
                </anchor>
              </controlPr>
            </control>
          </mc:Choice>
        </mc:AlternateContent>
        <mc:AlternateContent xmlns:mc="http://schemas.openxmlformats.org/markup-compatibility/2006">
          <mc:Choice Requires="x14">
            <control shapeId="1630" r:id="rId85" name="Check Box 606">
              <controlPr defaultSize="0" autoFill="0" autoLine="0" autoPict="0">
                <anchor moveWithCells="1">
                  <from>
                    <xdr:col>27</xdr:col>
                    <xdr:colOff>133350</xdr:colOff>
                    <xdr:row>55</xdr:row>
                    <xdr:rowOff>19050</xdr:rowOff>
                  </from>
                  <to>
                    <xdr:col>28</xdr:col>
                    <xdr:colOff>228600</xdr:colOff>
                    <xdr:row>55</xdr:row>
                    <xdr:rowOff>209550</xdr:rowOff>
                  </to>
                </anchor>
              </controlPr>
            </control>
          </mc:Choice>
        </mc:AlternateContent>
        <mc:AlternateContent xmlns:mc="http://schemas.openxmlformats.org/markup-compatibility/2006">
          <mc:Choice Requires="x14">
            <control shapeId="1631" r:id="rId86" name="Check Box 607">
              <controlPr defaultSize="0" autoFill="0" autoLine="0" autoPict="0">
                <anchor moveWithCells="1">
                  <from>
                    <xdr:col>27</xdr:col>
                    <xdr:colOff>133350</xdr:colOff>
                    <xdr:row>56</xdr:row>
                    <xdr:rowOff>0</xdr:rowOff>
                  </from>
                  <to>
                    <xdr:col>28</xdr:col>
                    <xdr:colOff>228600</xdr:colOff>
                    <xdr:row>57</xdr:row>
                    <xdr:rowOff>0</xdr:rowOff>
                  </to>
                </anchor>
              </controlPr>
            </control>
          </mc:Choice>
        </mc:AlternateContent>
        <mc:AlternateContent xmlns:mc="http://schemas.openxmlformats.org/markup-compatibility/2006">
          <mc:Choice Requires="x14">
            <control shapeId="1632" r:id="rId87" name="Check Box 608">
              <controlPr defaultSize="0" autoFill="0" autoLine="0" autoPict="0">
                <anchor moveWithCells="1">
                  <from>
                    <xdr:col>27</xdr:col>
                    <xdr:colOff>133350</xdr:colOff>
                    <xdr:row>57</xdr:row>
                    <xdr:rowOff>0</xdr:rowOff>
                  </from>
                  <to>
                    <xdr:col>28</xdr:col>
                    <xdr:colOff>228600</xdr:colOff>
                    <xdr:row>58</xdr:row>
                    <xdr:rowOff>0</xdr:rowOff>
                  </to>
                </anchor>
              </controlPr>
            </control>
          </mc:Choice>
        </mc:AlternateContent>
        <mc:AlternateContent xmlns:mc="http://schemas.openxmlformats.org/markup-compatibility/2006">
          <mc:Choice Requires="x14">
            <control shapeId="1633" r:id="rId88" name="Check Box 609">
              <controlPr defaultSize="0" autoFill="0" autoLine="0" autoPict="0">
                <anchor moveWithCells="1">
                  <from>
                    <xdr:col>27</xdr:col>
                    <xdr:colOff>133350</xdr:colOff>
                    <xdr:row>58</xdr:row>
                    <xdr:rowOff>0</xdr:rowOff>
                  </from>
                  <to>
                    <xdr:col>28</xdr:col>
                    <xdr:colOff>228600</xdr:colOff>
                    <xdr:row>59</xdr:row>
                    <xdr:rowOff>0</xdr:rowOff>
                  </to>
                </anchor>
              </controlPr>
            </control>
          </mc:Choice>
        </mc:AlternateContent>
        <mc:AlternateContent xmlns:mc="http://schemas.openxmlformats.org/markup-compatibility/2006">
          <mc:Choice Requires="x14">
            <control shapeId="1634" r:id="rId89" name="Check Box 610">
              <controlPr defaultSize="0" autoFill="0" autoLine="0" autoPict="0">
                <anchor moveWithCells="1">
                  <from>
                    <xdr:col>27</xdr:col>
                    <xdr:colOff>133350</xdr:colOff>
                    <xdr:row>59</xdr:row>
                    <xdr:rowOff>0</xdr:rowOff>
                  </from>
                  <to>
                    <xdr:col>28</xdr:col>
                    <xdr:colOff>228600</xdr:colOff>
                    <xdr:row>60</xdr:row>
                    <xdr:rowOff>0</xdr:rowOff>
                  </to>
                </anchor>
              </controlPr>
            </control>
          </mc:Choice>
        </mc:AlternateContent>
        <mc:AlternateContent xmlns:mc="http://schemas.openxmlformats.org/markup-compatibility/2006">
          <mc:Choice Requires="x14">
            <control shapeId="1635" r:id="rId90" name="Check Box 611">
              <controlPr defaultSize="0" autoFill="0" autoLine="0" autoPict="0">
                <anchor moveWithCells="1">
                  <from>
                    <xdr:col>27</xdr:col>
                    <xdr:colOff>133350</xdr:colOff>
                    <xdr:row>60</xdr:row>
                    <xdr:rowOff>0</xdr:rowOff>
                  </from>
                  <to>
                    <xdr:col>28</xdr:col>
                    <xdr:colOff>228600</xdr:colOff>
                    <xdr:row>61</xdr:row>
                    <xdr:rowOff>0</xdr:rowOff>
                  </to>
                </anchor>
              </controlPr>
            </control>
          </mc:Choice>
        </mc:AlternateContent>
        <mc:AlternateContent xmlns:mc="http://schemas.openxmlformats.org/markup-compatibility/2006">
          <mc:Choice Requires="x14">
            <control shapeId="1636" r:id="rId91" name="Check Box 612">
              <controlPr defaultSize="0" autoFill="0" autoLine="0" autoPict="0">
                <anchor moveWithCells="1">
                  <from>
                    <xdr:col>27</xdr:col>
                    <xdr:colOff>133350</xdr:colOff>
                    <xdr:row>61</xdr:row>
                    <xdr:rowOff>0</xdr:rowOff>
                  </from>
                  <to>
                    <xdr:col>28</xdr:col>
                    <xdr:colOff>228600</xdr:colOff>
                    <xdr:row>62</xdr:row>
                    <xdr:rowOff>0</xdr:rowOff>
                  </to>
                </anchor>
              </controlPr>
            </control>
          </mc:Choice>
        </mc:AlternateContent>
        <mc:AlternateContent xmlns:mc="http://schemas.openxmlformats.org/markup-compatibility/2006">
          <mc:Choice Requires="x14">
            <control shapeId="1637" r:id="rId92" name="Check Box 613">
              <controlPr defaultSize="0" autoFill="0" autoLine="0" autoPict="0">
                <anchor moveWithCells="1">
                  <from>
                    <xdr:col>27</xdr:col>
                    <xdr:colOff>133350</xdr:colOff>
                    <xdr:row>62</xdr:row>
                    <xdr:rowOff>0</xdr:rowOff>
                  </from>
                  <to>
                    <xdr:col>28</xdr:col>
                    <xdr:colOff>228600</xdr:colOff>
                    <xdr:row>63</xdr:row>
                    <xdr:rowOff>0</xdr:rowOff>
                  </to>
                </anchor>
              </controlPr>
            </control>
          </mc:Choice>
        </mc:AlternateContent>
        <mc:AlternateContent xmlns:mc="http://schemas.openxmlformats.org/markup-compatibility/2006">
          <mc:Choice Requires="x14">
            <control shapeId="1638" r:id="rId93" name="Check Box 614">
              <controlPr defaultSize="0" autoFill="0" autoLine="0" autoPict="0">
                <anchor moveWithCells="1">
                  <from>
                    <xdr:col>27</xdr:col>
                    <xdr:colOff>133350</xdr:colOff>
                    <xdr:row>63</xdr:row>
                    <xdr:rowOff>0</xdr:rowOff>
                  </from>
                  <to>
                    <xdr:col>28</xdr:col>
                    <xdr:colOff>228600</xdr:colOff>
                    <xdr:row>64</xdr:row>
                    <xdr:rowOff>0</xdr:rowOff>
                  </to>
                </anchor>
              </controlPr>
            </control>
          </mc:Choice>
        </mc:AlternateContent>
        <mc:AlternateContent xmlns:mc="http://schemas.openxmlformats.org/markup-compatibility/2006">
          <mc:Choice Requires="x14">
            <control shapeId="1639" r:id="rId94" name="Check Box 615">
              <controlPr defaultSize="0" autoFill="0" autoLine="0" autoPict="0">
                <anchor moveWithCells="1">
                  <from>
                    <xdr:col>27</xdr:col>
                    <xdr:colOff>133350</xdr:colOff>
                    <xdr:row>64</xdr:row>
                    <xdr:rowOff>0</xdr:rowOff>
                  </from>
                  <to>
                    <xdr:col>28</xdr:col>
                    <xdr:colOff>228600</xdr:colOff>
                    <xdr:row>64</xdr:row>
                    <xdr:rowOff>190500</xdr:rowOff>
                  </to>
                </anchor>
              </controlPr>
            </control>
          </mc:Choice>
        </mc:AlternateContent>
        <mc:AlternateContent xmlns:mc="http://schemas.openxmlformats.org/markup-compatibility/2006">
          <mc:Choice Requires="x14">
            <control shapeId="1640" r:id="rId95" name="Group Box 616">
              <controlPr defaultSize="0" print="0" autoFill="0" autoPict="0">
                <anchor moveWithCells="1">
                  <from>
                    <xdr:col>25</xdr:col>
                    <xdr:colOff>0</xdr:colOff>
                    <xdr:row>52</xdr:row>
                    <xdr:rowOff>0</xdr:rowOff>
                  </from>
                  <to>
                    <xdr:col>27</xdr:col>
                    <xdr:colOff>0</xdr:colOff>
                    <xdr:row>66</xdr:row>
                    <xdr:rowOff>0</xdr:rowOff>
                  </to>
                </anchor>
              </controlPr>
            </control>
          </mc:Choice>
        </mc:AlternateContent>
        <mc:AlternateContent xmlns:mc="http://schemas.openxmlformats.org/markup-compatibility/2006">
          <mc:Choice Requires="x14">
            <control shapeId="1641" r:id="rId96" name="Option Button 617">
              <controlPr defaultSize="0" autoFill="0" autoLine="0" autoPict="0">
                <anchor moveWithCells="1">
                  <from>
                    <xdr:col>25</xdr:col>
                    <xdr:colOff>142875</xdr:colOff>
                    <xdr:row>64</xdr:row>
                    <xdr:rowOff>0</xdr:rowOff>
                  </from>
                  <to>
                    <xdr:col>26</xdr:col>
                    <xdr:colOff>142875</xdr:colOff>
                    <xdr:row>64</xdr:row>
                    <xdr:rowOff>180975</xdr:rowOff>
                  </to>
                </anchor>
              </controlPr>
            </control>
          </mc:Choice>
        </mc:AlternateContent>
        <mc:AlternateContent xmlns:mc="http://schemas.openxmlformats.org/markup-compatibility/2006">
          <mc:Choice Requires="x14">
            <control shapeId="1642" r:id="rId97" name="Check Box 618">
              <controlPr defaultSize="0" autoFill="0" autoLine="0" autoPict="0">
                <anchor moveWithCells="1">
                  <from>
                    <xdr:col>27</xdr:col>
                    <xdr:colOff>133350</xdr:colOff>
                    <xdr:row>53</xdr:row>
                    <xdr:rowOff>0</xdr:rowOff>
                  </from>
                  <to>
                    <xdr:col>28</xdr:col>
                    <xdr:colOff>228600</xdr:colOff>
                    <xdr:row>54</xdr:row>
                    <xdr:rowOff>0</xdr:rowOff>
                  </to>
                </anchor>
              </controlPr>
            </control>
          </mc:Choice>
        </mc:AlternateContent>
        <mc:AlternateContent xmlns:mc="http://schemas.openxmlformats.org/markup-compatibility/2006">
          <mc:Choice Requires="x14">
            <control shapeId="1643" r:id="rId98" name="Check Box 619">
              <controlPr defaultSize="0" autoFill="0" autoLine="0" autoPict="0">
                <anchor moveWithCells="1">
                  <from>
                    <xdr:col>27</xdr:col>
                    <xdr:colOff>133350</xdr:colOff>
                    <xdr:row>54</xdr:row>
                    <xdr:rowOff>0</xdr:rowOff>
                  </from>
                  <to>
                    <xdr:col>28</xdr:col>
                    <xdr:colOff>228600</xdr:colOff>
                    <xdr:row>54</xdr:row>
                    <xdr:rowOff>190500</xdr:rowOff>
                  </to>
                </anchor>
              </controlPr>
            </control>
          </mc:Choice>
        </mc:AlternateContent>
        <mc:AlternateContent xmlns:mc="http://schemas.openxmlformats.org/markup-compatibility/2006">
          <mc:Choice Requires="x14">
            <control shapeId="1644" r:id="rId99" name="Option Button 620">
              <controlPr defaultSize="0" autoFill="0" autoLine="0" autoPict="0">
                <anchor moveWithCells="1">
                  <from>
                    <xdr:col>28</xdr:col>
                    <xdr:colOff>0</xdr:colOff>
                    <xdr:row>47</xdr:row>
                    <xdr:rowOff>9525</xdr:rowOff>
                  </from>
                  <to>
                    <xdr:col>29</xdr:col>
                    <xdr:colOff>0</xdr:colOff>
                    <xdr:row>48</xdr:row>
                    <xdr:rowOff>9525</xdr:rowOff>
                  </to>
                </anchor>
              </controlPr>
            </control>
          </mc:Choice>
        </mc:AlternateContent>
        <mc:AlternateContent xmlns:mc="http://schemas.openxmlformats.org/markup-compatibility/2006">
          <mc:Choice Requires="x14">
            <control shapeId="1645" r:id="rId100" name="Option Button 621">
              <controlPr defaultSize="0" autoFill="0" autoLine="0" autoPict="0">
                <anchor moveWithCells="1">
                  <from>
                    <xdr:col>28</xdr:col>
                    <xdr:colOff>0</xdr:colOff>
                    <xdr:row>48</xdr:row>
                    <xdr:rowOff>9525</xdr:rowOff>
                  </from>
                  <to>
                    <xdr:col>29</xdr:col>
                    <xdr:colOff>0</xdr:colOff>
                    <xdr:row>48</xdr:row>
                    <xdr:rowOff>180975</xdr:rowOff>
                  </to>
                </anchor>
              </controlPr>
            </control>
          </mc:Choice>
        </mc:AlternateContent>
        <mc:AlternateContent xmlns:mc="http://schemas.openxmlformats.org/markup-compatibility/2006">
          <mc:Choice Requires="x14">
            <control shapeId="1646" r:id="rId101" name="Option Button 622">
              <controlPr defaultSize="0" autoFill="0" autoLine="0" autoPict="0">
                <anchor moveWithCells="1">
                  <from>
                    <xdr:col>25</xdr:col>
                    <xdr:colOff>142875</xdr:colOff>
                    <xdr:row>65</xdr:row>
                    <xdr:rowOff>9525</xdr:rowOff>
                  </from>
                  <to>
                    <xdr:col>26</xdr:col>
                    <xdr:colOff>142875</xdr:colOff>
                    <xdr:row>65</xdr:row>
                    <xdr:rowOff>190500</xdr:rowOff>
                  </to>
                </anchor>
              </controlPr>
            </control>
          </mc:Choice>
        </mc:AlternateContent>
        <mc:AlternateContent xmlns:mc="http://schemas.openxmlformats.org/markup-compatibility/2006">
          <mc:Choice Requires="x14">
            <control shapeId="1647" r:id="rId102" name="Check Box 623">
              <controlPr defaultSize="0" autoFill="0" autoLine="0" autoPict="0">
                <anchor moveWithCells="1">
                  <from>
                    <xdr:col>27</xdr:col>
                    <xdr:colOff>133350</xdr:colOff>
                    <xdr:row>65</xdr:row>
                    <xdr:rowOff>0</xdr:rowOff>
                  </from>
                  <to>
                    <xdr:col>29</xdr:col>
                    <xdr:colOff>0</xdr:colOff>
                    <xdr:row>66</xdr:row>
                    <xdr:rowOff>0</xdr:rowOff>
                  </to>
                </anchor>
              </controlPr>
            </control>
          </mc:Choice>
        </mc:AlternateContent>
        <mc:AlternateContent xmlns:mc="http://schemas.openxmlformats.org/markup-compatibility/2006">
          <mc:Choice Requires="x14">
            <control shapeId="1648" r:id="rId103" name="Check Box 624">
              <controlPr defaultSize="0" autoFill="0" autoLine="0" autoPict="0">
                <anchor moveWithCells="1">
                  <from>
                    <xdr:col>28</xdr:col>
                    <xdr:colOff>9525</xdr:colOff>
                    <xdr:row>553</xdr:row>
                    <xdr:rowOff>152400</xdr:rowOff>
                  </from>
                  <to>
                    <xdr:col>29</xdr:col>
                    <xdr:colOff>0</xdr:colOff>
                    <xdr:row>553</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view="pageLayout" topLeftCell="A4" zoomScaleNormal="100" zoomScaleSheetLayoutView="100" workbookViewId="0">
      <selection activeCell="A12" sqref="A12:I12"/>
    </sheetView>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7.875" style="5" customWidth="1"/>
    <col min="8" max="8" width="10" style="5" customWidth="1"/>
    <col min="9" max="9" width="12.2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198" t="s">
        <v>198</v>
      </c>
      <c r="M1" s="199"/>
      <c r="N1" s="199"/>
      <c r="O1" s="199"/>
      <c r="P1" s="199"/>
      <c r="Q1" s="199"/>
      <c r="R1" s="199"/>
      <c r="S1" s="199"/>
    </row>
    <row r="2" spans="1:19" x14ac:dyDescent="0.2">
      <c r="L2" s="199"/>
      <c r="M2" s="199"/>
      <c r="N2" s="199"/>
      <c r="O2" s="199"/>
      <c r="P2" s="199"/>
      <c r="Q2" s="199"/>
      <c r="R2" s="199"/>
      <c r="S2" s="199"/>
    </row>
    <row r="3" spans="1:19" x14ac:dyDescent="0.2">
      <c r="L3" s="199"/>
      <c r="M3" s="199"/>
      <c r="N3" s="199"/>
      <c r="O3" s="199"/>
      <c r="P3" s="199"/>
      <c r="Q3" s="199"/>
      <c r="R3" s="199"/>
      <c r="S3" s="199"/>
    </row>
    <row r="4" spans="1:19" x14ac:dyDescent="0.2">
      <c r="L4" s="199"/>
      <c r="M4" s="199"/>
      <c r="N4" s="199"/>
      <c r="O4" s="199"/>
      <c r="P4" s="199"/>
      <c r="Q4" s="199"/>
      <c r="R4" s="199"/>
      <c r="S4" s="199"/>
    </row>
    <row r="5" spans="1:19" x14ac:dyDescent="0.2">
      <c r="L5" s="199"/>
      <c r="M5" s="199"/>
      <c r="N5" s="199"/>
      <c r="O5" s="199"/>
      <c r="P5" s="199"/>
      <c r="Q5" s="199"/>
      <c r="R5" s="199"/>
      <c r="S5" s="199"/>
    </row>
    <row r="6" spans="1:19" x14ac:dyDescent="0.2">
      <c r="L6" s="199"/>
      <c r="M6" s="199"/>
      <c r="N6" s="199"/>
      <c r="O6" s="199"/>
      <c r="P6" s="199"/>
      <c r="Q6" s="199"/>
      <c r="R6" s="199"/>
      <c r="S6" s="199"/>
    </row>
    <row r="7" spans="1:19" x14ac:dyDescent="0.2">
      <c r="L7" s="199"/>
      <c r="M7" s="199"/>
      <c r="N7" s="199"/>
      <c r="O7" s="199"/>
      <c r="P7" s="199"/>
      <c r="Q7" s="199"/>
      <c r="R7" s="199"/>
      <c r="S7" s="199"/>
    </row>
    <row r="8" spans="1:19" x14ac:dyDescent="0.2">
      <c r="L8" s="199"/>
      <c r="M8" s="199"/>
      <c r="N8" s="199"/>
      <c r="O8" s="199"/>
      <c r="P8" s="199"/>
      <c r="Q8" s="199"/>
      <c r="R8" s="199"/>
      <c r="S8" s="199"/>
    </row>
    <row r="9" spans="1:19" x14ac:dyDescent="0.2">
      <c r="L9" s="199"/>
      <c r="M9" s="199"/>
      <c r="N9" s="199"/>
      <c r="O9" s="199"/>
      <c r="P9" s="199"/>
      <c r="Q9" s="199"/>
      <c r="R9" s="199"/>
      <c r="S9" s="199"/>
    </row>
    <row r="10" spans="1:19" x14ac:dyDescent="0.2">
      <c r="L10" s="199"/>
      <c r="M10" s="199"/>
      <c r="N10" s="199"/>
      <c r="O10" s="199"/>
      <c r="P10" s="199"/>
      <c r="Q10" s="199"/>
      <c r="R10" s="199"/>
      <c r="S10" s="199"/>
    </row>
    <row r="11" spans="1:19" x14ac:dyDescent="0.2">
      <c r="L11" s="199"/>
      <c r="M11" s="199"/>
      <c r="N11" s="199"/>
      <c r="O11" s="199"/>
      <c r="P11" s="199"/>
      <c r="Q11" s="199"/>
      <c r="R11" s="199"/>
      <c r="S11" s="199"/>
    </row>
    <row r="12" spans="1:19" ht="15" x14ac:dyDescent="0.2">
      <c r="A12" s="670" t="s">
        <v>0</v>
      </c>
      <c r="B12" s="670"/>
      <c r="C12" s="670"/>
      <c r="D12" s="670"/>
      <c r="E12" s="670"/>
      <c r="F12" s="670"/>
      <c r="G12" s="670"/>
      <c r="H12" s="670"/>
      <c r="I12" s="670"/>
      <c r="J12" s="304"/>
      <c r="K12" s="304"/>
      <c r="L12" s="200"/>
      <c r="M12" s="199"/>
      <c r="N12" s="199"/>
      <c r="O12" s="199"/>
      <c r="P12" s="199"/>
      <c r="Q12" s="199"/>
      <c r="R12" s="199"/>
      <c r="S12" s="199"/>
    </row>
    <row r="13" spans="1:19" s="202" customFormat="1" ht="33" customHeight="1" x14ac:dyDescent="0.25">
      <c r="A13" s="671" t="s">
        <v>363</v>
      </c>
      <c r="B13" s="671"/>
      <c r="C13" s="671"/>
      <c r="D13" s="671"/>
      <c r="E13" s="671"/>
      <c r="F13" s="671"/>
      <c r="G13" s="671"/>
      <c r="H13" s="671"/>
      <c r="I13" s="671"/>
      <c r="J13" s="305"/>
      <c r="K13" s="305"/>
      <c r="L13" s="201"/>
      <c r="M13" s="199"/>
      <c r="N13" s="199"/>
      <c r="O13" s="199"/>
      <c r="P13" s="201"/>
      <c r="Q13" s="201"/>
      <c r="R13" s="201"/>
      <c r="S13" s="201"/>
    </row>
    <row r="14" spans="1:19" ht="12.75" customHeight="1" x14ac:dyDescent="0.2">
      <c r="A14" s="8"/>
      <c r="B14" s="8"/>
      <c r="C14" s="8"/>
      <c r="E14" s="8"/>
      <c r="L14" s="199"/>
      <c r="M14" s="199"/>
      <c r="N14" s="199"/>
      <c r="O14" s="199"/>
      <c r="P14" s="199"/>
      <c r="Q14" s="199"/>
      <c r="R14" s="199"/>
      <c r="S14" s="199"/>
    </row>
    <row r="15" spans="1:19" ht="92.25" customHeight="1" x14ac:dyDescent="0.2">
      <c r="A15" s="672" t="s">
        <v>1</v>
      </c>
      <c r="B15" s="317" t="s">
        <v>364</v>
      </c>
      <c r="C15" s="318"/>
      <c r="D15" s="675" t="s">
        <v>411</v>
      </c>
      <c r="E15" s="675"/>
      <c r="F15" s="675"/>
      <c r="G15" s="675"/>
      <c r="H15" s="675"/>
      <c r="I15" s="676"/>
      <c r="J15" s="9"/>
      <c r="K15" s="9"/>
      <c r="L15" s="316"/>
      <c r="M15" s="199"/>
      <c r="N15" s="199"/>
      <c r="O15" s="199"/>
      <c r="P15" s="199"/>
      <c r="Q15" s="199"/>
      <c r="R15" s="199"/>
      <c r="S15" s="199"/>
    </row>
    <row r="16" spans="1:19" ht="19.5" hidden="1" customHeight="1" x14ac:dyDescent="0.2">
      <c r="A16" s="673"/>
      <c r="B16" s="319"/>
      <c r="C16" s="319"/>
      <c r="D16" s="319"/>
      <c r="E16" s="319"/>
      <c r="F16" s="319"/>
      <c r="G16" s="319"/>
      <c r="H16" s="319"/>
      <c r="I16" s="320"/>
      <c r="J16" s="9"/>
      <c r="K16" s="9"/>
      <c r="L16" s="316"/>
      <c r="M16" s="199"/>
      <c r="N16" s="199"/>
      <c r="O16" s="199"/>
      <c r="P16" s="199"/>
      <c r="Q16" s="199"/>
      <c r="R16" s="199"/>
      <c r="S16" s="199"/>
    </row>
    <row r="17" spans="1:25" ht="54.75" customHeight="1" x14ac:dyDescent="0.2">
      <c r="A17" s="674"/>
      <c r="B17" s="321"/>
      <c r="C17" s="321"/>
      <c r="D17" s="682" t="s">
        <v>412</v>
      </c>
      <c r="E17" s="682"/>
      <c r="F17" s="682"/>
      <c r="G17" s="682"/>
      <c r="H17" s="682"/>
      <c r="I17" s="683"/>
      <c r="J17" s="9"/>
      <c r="K17" s="9"/>
      <c r="L17" s="316"/>
      <c r="M17" s="199"/>
      <c r="N17" s="199"/>
      <c r="O17" s="199"/>
      <c r="P17" s="199"/>
      <c r="Q17" s="199"/>
      <c r="R17" s="199"/>
      <c r="S17" s="199"/>
    </row>
    <row r="18" spans="1:25" ht="13.5" customHeight="1" x14ac:dyDescent="0.2">
      <c r="A18" s="8"/>
      <c r="B18" s="8"/>
      <c r="C18" s="8"/>
      <c r="E18" s="8"/>
      <c r="J18" s="11"/>
      <c r="K18" s="11"/>
      <c r="L18" s="199"/>
      <c r="M18" s="199"/>
      <c r="N18" s="199"/>
      <c r="O18" s="199"/>
      <c r="P18" s="199"/>
      <c r="Q18" s="199"/>
      <c r="R18" s="199"/>
      <c r="S18" s="199"/>
    </row>
    <row r="19" spans="1:25" ht="27.75" customHeight="1" x14ac:dyDescent="0.2">
      <c r="A19" s="92"/>
      <c r="B19" s="10"/>
      <c r="C19" s="10"/>
      <c r="D19" s="92"/>
      <c r="E19" s="92"/>
      <c r="F19" s="18"/>
      <c r="G19" s="18"/>
      <c r="H19" s="18"/>
      <c r="I19" s="333" t="s">
        <v>200</v>
      </c>
      <c r="J19" s="12"/>
      <c r="K19" s="12"/>
      <c r="L19" s="203"/>
      <c r="M19" s="199"/>
      <c r="N19" s="199"/>
      <c r="O19" s="199"/>
      <c r="P19" s="199"/>
      <c r="Q19" s="199"/>
      <c r="R19" s="199"/>
      <c r="S19" s="199"/>
    </row>
    <row r="20" spans="1:25" ht="15.75" customHeight="1" x14ac:dyDescent="0.2">
      <c r="A20" s="10" t="s">
        <v>199</v>
      </c>
      <c r="B20" s="322"/>
      <c r="C20" s="322"/>
      <c r="D20" s="322"/>
      <c r="E20" s="322"/>
      <c r="F20" s="335" t="str">
        <f>IF(I20="","",IF(AND(_Maßnahmencode="A1",_MaßnahmeOF=3),VLOOKUP(I20,Gewichtungsfaktoren!$A$5:$F$16,6,FALSE),VLOOKUP(I20,Gewichtungsfaktoren!$A$5:$E$16,2,FALSE)))</f>
        <v>Clusterförderung</v>
      </c>
      <c r="G20" s="322"/>
      <c r="H20" s="322"/>
      <c r="I20" s="336" t="str">
        <f>_Maßnahmencode</f>
        <v>A4</v>
      </c>
      <c r="J20" s="323"/>
      <c r="K20" s="324"/>
      <c r="L20" s="199"/>
      <c r="M20" s="199"/>
      <c r="N20" s="199"/>
      <c r="O20" s="199"/>
      <c r="P20" s="199"/>
      <c r="Q20" s="199"/>
      <c r="R20" s="199"/>
      <c r="S20" s="199"/>
    </row>
    <row r="21" spans="1:25" ht="13.5" customHeight="1" x14ac:dyDescent="0.2">
      <c r="A21" s="13"/>
      <c r="B21" s="8"/>
      <c r="C21" s="8"/>
      <c r="E21" s="8"/>
      <c r="J21" s="11"/>
      <c r="K21" s="11"/>
      <c r="L21" s="199"/>
      <c r="M21" s="199"/>
      <c r="N21" s="199"/>
      <c r="O21" s="199"/>
      <c r="P21" s="199"/>
      <c r="Q21" s="199"/>
      <c r="R21" s="199"/>
      <c r="S21" s="199"/>
    </row>
    <row r="22" spans="1:25" ht="14.25" customHeight="1" x14ac:dyDescent="0.2">
      <c r="A22" s="16" t="s">
        <v>365</v>
      </c>
      <c r="B22" s="14"/>
      <c r="C22" s="14"/>
      <c r="D22" s="14"/>
      <c r="E22" s="14"/>
      <c r="F22" s="691" t="str">
        <f>IF(_Antragsteller="","",_Antragsteller)</f>
        <v/>
      </c>
      <c r="G22" s="692"/>
      <c r="H22" s="692"/>
      <c r="I22" s="693"/>
      <c r="J22" s="322"/>
      <c r="K22" s="322"/>
      <c r="L22" s="332"/>
      <c r="M22" s="332"/>
      <c r="N22" s="332"/>
      <c r="O22" s="332"/>
      <c r="P22" s="332"/>
      <c r="Q22" s="332"/>
      <c r="R22" s="332"/>
      <c r="S22" s="332"/>
      <c r="T22" s="322"/>
      <c r="U22" s="322"/>
    </row>
    <row r="23" spans="1:25" ht="7.5" customHeight="1" x14ac:dyDescent="0.2">
      <c r="A23" s="15"/>
      <c r="B23" s="15"/>
      <c r="C23" s="15"/>
      <c r="D23" s="15"/>
      <c r="E23" s="15"/>
      <c r="F23" s="15"/>
      <c r="G23" s="15"/>
      <c r="K23" s="11"/>
      <c r="L23" s="199"/>
      <c r="M23" s="199"/>
      <c r="N23" s="199"/>
      <c r="O23" s="199"/>
      <c r="P23" s="199"/>
      <c r="Q23" s="199"/>
      <c r="R23" s="199"/>
      <c r="S23" s="199"/>
    </row>
    <row r="24" spans="1:25" ht="15.75" customHeight="1" x14ac:dyDescent="0.2">
      <c r="B24" s="15"/>
      <c r="C24" s="15"/>
      <c r="D24" s="15"/>
      <c r="E24" s="15"/>
      <c r="F24" s="15"/>
      <c r="G24" s="15"/>
      <c r="J24" s="17"/>
      <c r="K24" s="18"/>
      <c r="L24" s="199"/>
      <c r="M24" s="199"/>
      <c r="N24" s="199"/>
      <c r="O24" s="199"/>
      <c r="P24" s="199"/>
      <c r="Q24" s="199"/>
      <c r="R24" s="199"/>
      <c r="S24" s="199"/>
    </row>
    <row r="25" spans="1:25" ht="15" customHeight="1" x14ac:dyDescent="0.2">
      <c r="A25" s="16" t="s">
        <v>366</v>
      </c>
      <c r="B25" s="325"/>
      <c r="C25" s="325"/>
      <c r="D25" s="325"/>
      <c r="E25" s="325"/>
      <c r="F25" s="691" t="str">
        <f>IF(_Projektbezeichnung="","",_Projektbezeichnung)</f>
        <v/>
      </c>
      <c r="G25" s="692"/>
      <c r="H25" s="692"/>
      <c r="I25" s="693"/>
      <c r="J25" s="14"/>
      <c r="K25" s="9"/>
      <c r="L25" s="316"/>
      <c r="M25" s="199"/>
      <c r="N25" s="199"/>
      <c r="O25" s="199"/>
      <c r="P25" s="199"/>
      <c r="Q25" s="199"/>
      <c r="R25" s="199"/>
      <c r="S25" s="199"/>
      <c r="Y25" s="19"/>
    </row>
    <row r="26" spans="1:25" ht="9" customHeight="1" x14ac:dyDescent="0.2">
      <c r="A26" s="9"/>
      <c r="B26" s="9"/>
      <c r="C26" s="9"/>
      <c r="D26" s="9"/>
      <c r="E26" s="9"/>
      <c r="F26" s="9"/>
      <c r="G26" s="9"/>
      <c r="H26" s="324"/>
      <c r="I26" s="17"/>
      <c r="J26" s="17"/>
      <c r="K26" s="18"/>
      <c r="L26" s="59"/>
      <c r="M26" s="199"/>
      <c r="N26" s="199"/>
      <c r="O26" s="199"/>
      <c r="P26" s="199"/>
      <c r="Q26" s="199"/>
      <c r="R26" s="199"/>
      <c r="S26" s="199"/>
    </row>
    <row r="27" spans="1:25" ht="20.25" customHeight="1" x14ac:dyDescent="0.2">
      <c r="A27" s="16" t="s">
        <v>311</v>
      </c>
      <c r="B27" s="17"/>
      <c r="C27" s="17"/>
      <c r="D27" s="21"/>
      <c r="E27" s="21"/>
      <c r="F27" s="81"/>
      <c r="G27" s="81"/>
      <c r="H27" s="17"/>
      <c r="I27" s="22"/>
      <c r="J27" s="694"/>
      <c r="K27" s="694"/>
      <c r="L27" s="69"/>
      <c r="M27" s="198"/>
      <c r="N27" s="199"/>
      <c r="O27" s="199"/>
      <c r="P27" s="199"/>
      <c r="Q27" s="199"/>
      <c r="R27" s="199"/>
      <c r="S27" s="199"/>
    </row>
    <row r="28" spans="1:25" ht="30" hidden="1" customHeight="1" x14ac:dyDescent="0.2">
      <c r="A28" s="17"/>
      <c r="B28" s="19"/>
      <c r="D28" s="20" t="s">
        <v>202</v>
      </c>
      <c r="E28" s="21"/>
      <c r="F28" s="22"/>
      <c r="G28" s="22"/>
      <c r="H28" s="22"/>
      <c r="I28" s="22"/>
      <c r="J28" s="690"/>
      <c r="K28" s="690"/>
      <c r="L28" s="316"/>
      <c r="M28" s="199"/>
      <c r="N28" s="199"/>
      <c r="O28" s="199"/>
      <c r="P28" s="199"/>
      <c r="Q28" s="199"/>
      <c r="R28" s="199"/>
      <c r="S28" s="199"/>
    </row>
    <row r="29" spans="1:25" ht="12.75" hidden="1" customHeight="1" x14ac:dyDescent="0.2">
      <c r="A29" s="17"/>
      <c r="B29" s="19"/>
      <c r="D29" s="326">
        <v>1</v>
      </c>
      <c r="E29" s="326">
        <v>2</v>
      </c>
      <c r="F29" s="326">
        <v>3</v>
      </c>
      <c r="G29" s="326">
        <v>4</v>
      </c>
      <c r="H29" s="326">
        <v>5</v>
      </c>
      <c r="I29" s="360">
        <v>6</v>
      </c>
      <c r="J29" s="359"/>
      <c r="K29" s="359"/>
      <c r="L29" s="316"/>
      <c r="M29" s="199"/>
      <c r="N29" s="199"/>
      <c r="O29" s="199"/>
      <c r="P29" s="199"/>
      <c r="Q29" s="199"/>
      <c r="R29" s="199"/>
      <c r="S29" s="199"/>
    </row>
    <row r="30" spans="1:25" ht="81.75" hidden="1" customHeight="1" x14ac:dyDescent="0.2">
      <c r="A30" s="22"/>
      <c r="B30" s="22"/>
      <c r="C30" s="22"/>
      <c r="D30" s="312" t="s">
        <v>203</v>
      </c>
      <c r="E30" s="23" t="s">
        <v>204</v>
      </c>
      <c r="F30" s="24" t="s">
        <v>205</v>
      </c>
      <c r="G30" s="327" t="s">
        <v>367</v>
      </c>
      <c r="H30" s="327" t="s">
        <v>370</v>
      </c>
      <c r="I30" s="362" t="s">
        <v>206</v>
      </c>
      <c r="J30" s="373"/>
      <c r="K30" s="10"/>
      <c r="L30" s="199"/>
      <c r="M30" s="198" t="s">
        <v>207</v>
      </c>
      <c r="N30" s="199"/>
      <c r="O30" s="199"/>
      <c r="P30" s="199"/>
      <c r="Q30" s="199"/>
      <c r="R30" s="199"/>
      <c r="S30" s="199"/>
    </row>
    <row r="31" spans="1:25" ht="17.100000000000001" hidden="1" customHeight="1" x14ac:dyDescent="0.2">
      <c r="A31" s="22"/>
      <c r="B31" s="22"/>
      <c r="C31" s="677"/>
      <c r="D31" s="25">
        <v>1</v>
      </c>
      <c r="E31" s="26" t="s">
        <v>208</v>
      </c>
      <c r="F31" s="27" t="s">
        <v>100</v>
      </c>
      <c r="G31" s="337" t="str">
        <f>_1.1_Abwassermenge</f>
        <v/>
      </c>
      <c r="H31" s="338" t="str">
        <f>_1.1_Abwassermenge</f>
        <v/>
      </c>
      <c r="I31" s="695" t="str">
        <f>IF(OR(H31="",H32=""),"",H31+H32)</f>
        <v/>
      </c>
      <c r="J31" s="39"/>
      <c r="K31" s="40"/>
      <c r="L31" s="367"/>
      <c r="M31" s="205"/>
      <c r="N31" s="206">
        <v>-0.5</v>
      </c>
      <c r="O31" s="205">
        <v>0</v>
      </c>
      <c r="P31" s="205">
        <v>0.25</v>
      </c>
      <c r="Q31" s="205">
        <v>0.5</v>
      </c>
      <c r="R31" s="199" t="s">
        <v>209</v>
      </c>
      <c r="S31" s="199" t="s">
        <v>63</v>
      </c>
    </row>
    <row r="32" spans="1:25" ht="17.100000000000001" hidden="1" customHeight="1" x14ac:dyDescent="0.2">
      <c r="A32" s="22"/>
      <c r="B32" s="22"/>
      <c r="C32" s="677"/>
      <c r="D32" s="29"/>
      <c r="E32" s="30"/>
      <c r="F32" s="31" t="s">
        <v>101</v>
      </c>
      <c r="G32" s="337" t="str">
        <f>_1.2_Abwasserbelastung</f>
        <v/>
      </c>
      <c r="H32" s="338" t="str">
        <f>_1.2_Abwasserbelastung</f>
        <v/>
      </c>
      <c r="I32" s="697"/>
      <c r="J32" s="39"/>
      <c r="K32" s="40"/>
      <c r="L32" s="367"/>
      <c r="M32" s="207"/>
      <c r="N32" s="206">
        <v>-0.5</v>
      </c>
      <c r="O32" s="205">
        <v>0</v>
      </c>
      <c r="P32" s="205">
        <v>0.25</v>
      </c>
      <c r="Q32" s="205">
        <v>0.5</v>
      </c>
      <c r="R32" s="199"/>
      <c r="S32" s="199"/>
    </row>
    <row r="33" spans="1:20" ht="30" hidden="1" customHeight="1" x14ac:dyDescent="0.2">
      <c r="A33" s="22"/>
      <c r="B33" s="22"/>
      <c r="C33" s="677"/>
      <c r="D33" s="680">
        <v>2</v>
      </c>
      <c r="E33" s="680" t="s">
        <v>210</v>
      </c>
      <c r="F33" s="328" t="s">
        <v>102</v>
      </c>
      <c r="G33" s="337" t="str">
        <f>_2_Fläche</f>
        <v/>
      </c>
      <c r="H33" s="338" t="str">
        <f>_2_Fläche</f>
        <v/>
      </c>
      <c r="I33" s="363" t="str">
        <f>IF(H33="","",H33)</f>
        <v/>
      </c>
      <c r="J33" s="39"/>
      <c r="K33" s="40"/>
      <c r="L33" s="367"/>
      <c r="M33" s="205">
        <v>-1</v>
      </c>
      <c r="N33" s="205">
        <v>-0.5</v>
      </c>
      <c r="O33" s="205">
        <v>0</v>
      </c>
      <c r="P33" s="205">
        <v>0.5</v>
      </c>
      <c r="Q33" s="205">
        <v>1</v>
      </c>
      <c r="R33" s="199"/>
      <c r="S33" s="199"/>
    </row>
    <row r="34" spans="1:20" ht="16.5" hidden="1" customHeight="1" x14ac:dyDescent="0.2">
      <c r="A34" s="22"/>
      <c r="B34" s="22"/>
      <c r="C34" s="677"/>
      <c r="D34" s="681"/>
      <c r="E34" s="681"/>
      <c r="F34" s="328" t="s">
        <v>321</v>
      </c>
      <c r="G34" s="337"/>
      <c r="H34" s="338"/>
      <c r="I34" s="364"/>
      <c r="J34" s="39"/>
      <c r="K34" s="40"/>
      <c r="L34" s="367"/>
      <c r="M34" s="205"/>
      <c r="N34" s="205"/>
      <c r="O34" s="205"/>
      <c r="P34" s="205"/>
      <c r="Q34" s="205"/>
      <c r="R34" s="199"/>
      <c r="S34" s="199"/>
    </row>
    <row r="35" spans="1:20" ht="27" hidden="1" x14ac:dyDescent="0.2">
      <c r="A35" s="22"/>
      <c r="B35" s="22"/>
      <c r="C35" s="677"/>
      <c r="D35" s="312">
        <v>3</v>
      </c>
      <c r="E35" s="312" t="s">
        <v>211</v>
      </c>
      <c r="F35" s="32" t="s">
        <v>104</v>
      </c>
      <c r="G35" s="337" t="str">
        <f>_3_Luft</f>
        <v/>
      </c>
      <c r="H35" s="338" t="str">
        <f>_3_Luft</f>
        <v/>
      </c>
      <c r="I35" s="363" t="str">
        <f>IF(H35="","",H35)</f>
        <v/>
      </c>
      <c r="J35" s="39"/>
      <c r="K35" s="40"/>
      <c r="L35" s="367"/>
      <c r="M35" s="207"/>
      <c r="N35" s="205">
        <v>-1</v>
      </c>
      <c r="O35" s="205">
        <v>0</v>
      </c>
      <c r="P35" s="205">
        <v>0.5</v>
      </c>
      <c r="Q35" s="205">
        <v>1</v>
      </c>
      <c r="R35" s="199"/>
      <c r="S35" s="199"/>
    </row>
    <row r="36" spans="1:20" ht="27.75" hidden="1" customHeight="1" x14ac:dyDescent="0.2">
      <c r="A36" s="22"/>
      <c r="B36" s="22"/>
      <c r="C36" s="677"/>
      <c r="D36" s="312">
        <v>4</v>
      </c>
      <c r="E36" s="307" t="s">
        <v>212</v>
      </c>
      <c r="F36" s="32" t="s">
        <v>105</v>
      </c>
      <c r="G36" s="337" t="str">
        <f>_4_BiologischeVielfalt</f>
        <v/>
      </c>
      <c r="H36" s="338" t="str">
        <f>_4_BiologischeVielfalt</f>
        <v/>
      </c>
      <c r="I36" s="363" t="str">
        <f>IF(H36="","",H36)</f>
        <v/>
      </c>
      <c r="J36" s="39"/>
      <c r="K36" s="40"/>
      <c r="L36" s="368"/>
      <c r="M36" s="207"/>
      <c r="N36" s="205"/>
      <c r="O36" s="205">
        <v>0</v>
      </c>
      <c r="P36" s="205">
        <v>1</v>
      </c>
      <c r="Q36" s="205"/>
      <c r="R36" s="199"/>
      <c r="S36" s="199"/>
    </row>
    <row r="37" spans="1:20" ht="29.25" hidden="1" customHeight="1" x14ac:dyDescent="0.2">
      <c r="A37" s="22"/>
      <c r="B37" s="22"/>
      <c r="C37" s="677"/>
      <c r="D37" s="25">
        <v>5</v>
      </c>
      <c r="E37" s="678" t="s">
        <v>213</v>
      </c>
      <c r="F37" s="314" t="s">
        <v>214</v>
      </c>
      <c r="G37" s="337" t="str">
        <f>_5.1_A_DeckungBedarf</f>
        <v/>
      </c>
      <c r="H37" s="338" t="str">
        <f>_5.1_A_DeckungBedarf</f>
        <v/>
      </c>
      <c r="I37" s="698" t="str">
        <f>IF(OR(AND(H37="",H38=""),H39=""),"",IF(AND(H37&lt;&gt;"",H38&lt;&gt;""),"Angabe entweder zu 5.1.A oder 5.1.B",IF(H37="",SUM(H38+H39),IF(H38="",SUM(H37+H39)))))</f>
        <v/>
      </c>
      <c r="J37" s="39"/>
      <c r="K37" s="40"/>
      <c r="L37" s="368"/>
      <c r="M37" s="207"/>
      <c r="N37" s="205"/>
      <c r="O37" s="205">
        <v>0</v>
      </c>
      <c r="P37" s="205">
        <v>0.5</v>
      </c>
      <c r="Q37" s="205"/>
      <c r="R37" s="199"/>
      <c r="S37" s="199"/>
    </row>
    <row r="38" spans="1:20" ht="33" hidden="1" customHeight="1" x14ac:dyDescent="0.2">
      <c r="A38" s="22"/>
      <c r="B38" s="22"/>
      <c r="C38" s="677"/>
      <c r="D38" s="33"/>
      <c r="E38" s="679"/>
      <c r="F38" s="314" t="s">
        <v>215</v>
      </c>
      <c r="G38" s="337" t="str">
        <f>_5.1_B_Erzeugung</f>
        <v/>
      </c>
      <c r="H38" s="338" t="str">
        <f>_5.1_B_Erzeugung</f>
        <v/>
      </c>
      <c r="I38" s="699"/>
      <c r="J38" s="39"/>
      <c r="K38" s="40"/>
      <c r="L38" s="368"/>
      <c r="M38" s="207"/>
      <c r="N38" s="205"/>
      <c r="O38" s="205"/>
      <c r="P38" s="205"/>
      <c r="Q38" s="205"/>
      <c r="R38" s="199"/>
      <c r="S38" s="199"/>
    </row>
    <row r="39" spans="1:20" ht="17.100000000000001" hidden="1" customHeight="1" x14ac:dyDescent="0.2">
      <c r="A39" s="22"/>
      <c r="B39" s="22"/>
      <c r="C39" s="677"/>
      <c r="D39" s="34"/>
      <c r="E39" s="308"/>
      <c r="F39" s="314" t="s">
        <v>106</v>
      </c>
      <c r="G39" s="337" t="str">
        <f>_5.2_Energieverbrauch</f>
        <v/>
      </c>
      <c r="H39" s="338" t="str">
        <f>_5.2_Energieverbrauch</f>
        <v/>
      </c>
      <c r="I39" s="700"/>
      <c r="J39" s="39"/>
      <c r="K39" s="40"/>
      <c r="L39" s="368"/>
      <c r="M39" s="207"/>
      <c r="N39" s="206">
        <v>-0.5</v>
      </c>
      <c r="O39" s="205">
        <v>0</v>
      </c>
      <c r="P39" s="205">
        <v>0.25</v>
      </c>
      <c r="Q39" s="205">
        <v>0.5</v>
      </c>
      <c r="R39" s="199"/>
      <c r="S39" s="199"/>
    </row>
    <row r="40" spans="1:20" ht="25.5" hidden="1" x14ac:dyDescent="0.2">
      <c r="A40" s="22"/>
      <c r="B40" s="22"/>
      <c r="C40" s="677"/>
      <c r="D40" s="25">
        <v>6</v>
      </c>
      <c r="E40" s="307" t="s">
        <v>216</v>
      </c>
      <c r="F40" s="27" t="s">
        <v>217</v>
      </c>
      <c r="G40" s="340" t="str">
        <f>_6.1_Ökologische</f>
        <v/>
      </c>
      <c r="H40" s="341" t="str">
        <f>_6.1_Ökologische</f>
        <v/>
      </c>
      <c r="I40" s="695" t="str">
        <f>IF(OR(H40="",H42="",H43=""),"",H40+H42+H43)</f>
        <v/>
      </c>
      <c r="J40" s="39"/>
      <c r="K40" s="40"/>
      <c r="L40" s="368"/>
      <c r="M40" s="207"/>
      <c r="N40" s="205"/>
      <c r="O40" s="205">
        <v>0</v>
      </c>
      <c r="P40" s="205">
        <v>0.5</v>
      </c>
      <c r="Q40" s="205"/>
      <c r="R40" s="199"/>
      <c r="S40" s="199"/>
    </row>
    <row r="41" spans="1:20" ht="25.5" hidden="1" x14ac:dyDescent="0.2">
      <c r="A41" s="22"/>
      <c r="B41" s="22"/>
      <c r="C41" s="677"/>
      <c r="D41" s="33"/>
      <c r="E41" s="308"/>
      <c r="F41" s="35" t="s">
        <v>108</v>
      </c>
      <c r="G41" s="329"/>
      <c r="H41" s="334"/>
      <c r="I41" s="696"/>
      <c r="J41" s="374"/>
      <c r="K41" s="375"/>
      <c r="L41" s="369"/>
      <c r="M41" s="207"/>
      <c r="N41" s="205"/>
      <c r="O41" s="205"/>
      <c r="P41" s="205"/>
      <c r="Q41" s="205"/>
      <c r="R41" s="199"/>
      <c r="S41" s="199"/>
      <c r="T41" s="342">
        <f>-0.08*0.4</f>
        <v>-3.2000000000000001E-2</v>
      </c>
    </row>
    <row r="42" spans="1:20" ht="17.100000000000001" hidden="1" customHeight="1" x14ac:dyDescent="0.2">
      <c r="A42" s="22"/>
      <c r="B42" s="22"/>
      <c r="C42" s="677"/>
      <c r="D42" s="33"/>
      <c r="E42" s="308"/>
      <c r="F42" s="35" t="s">
        <v>55</v>
      </c>
      <c r="G42" s="340" t="str">
        <f>_6.2_A_Materialeffizienz</f>
        <v/>
      </c>
      <c r="H42" s="341" t="str">
        <f>_6.2_A_Materialeffizienz</f>
        <v/>
      </c>
      <c r="I42" s="696"/>
      <c r="J42" s="39"/>
      <c r="K42" s="40"/>
      <c r="L42" s="370"/>
      <c r="M42" s="207"/>
      <c r="N42" s="205">
        <v>-0.25</v>
      </c>
      <c r="O42" s="205">
        <v>0</v>
      </c>
      <c r="P42" s="205">
        <v>0.125</v>
      </c>
      <c r="Q42" s="209">
        <v>0.25</v>
      </c>
      <c r="R42" s="199"/>
      <c r="S42" s="199"/>
      <c r="T42" s="342">
        <f>0.13*0.4</f>
        <v>5.2000000000000005E-2</v>
      </c>
    </row>
    <row r="43" spans="1:20" ht="17.100000000000001" hidden="1" customHeight="1" x14ac:dyDescent="0.2">
      <c r="A43" s="22"/>
      <c r="B43" s="22"/>
      <c r="C43" s="677"/>
      <c r="D43" s="36"/>
      <c r="E43" s="310"/>
      <c r="F43" s="35" t="s">
        <v>56</v>
      </c>
      <c r="G43" s="340" t="str">
        <f>_6.2_B_Umweltfreundlichkeit</f>
        <v/>
      </c>
      <c r="H43" s="341" t="str">
        <f>_6.2_B_Umweltfreundlichkeit</f>
        <v/>
      </c>
      <c r="I43" s="697"/>
      <c r="J43" s="39"/>
      <c r="K43" s="40"/>
      <c r="L43" s="370" t="s">
        <v>218</v>
      </c>
      <c r="M43" s="207"/>
      <c r="N43" s="205">
        <v>-0.25</v>
      </c>
      <c r="O43" s="205">
        <v>0</v>
      </c>
      <c r="P43" s="205">
        <v>0.25</v>
      </c>
      <c r="Q43" s="205"/>
      <c r="R43" s="199"/>
      <c r="S43" s="199"/>
    </row>
    <row r="44" spans="1:20" ht="17.100000000000001" hidden="1" customHeight="1" x14ac:dyDescent="0.2">
      <c r="A44" s="22"/>
      <c r="B44" s="22"/>
      <c r="C44" s="22"/>
      <c r="D44" s="37"/>
      <c r="E44" s="38"/>
      <c r="F44" s="665" t="s">
        <v>292</v>
      </c>
      <c r="G44" s="666"/>
      <c r="H44" s="667"/>
      <c r="I44" s="365" t="str">
        <f t="array" ref="I44">IF(OR(I31="",I33="",I35:I37="",I40=""),"",AVERAGE(I31:I40))</f>
        <v/>
      </c>
      <c r="J44" s="39"/>
      <c r="K44" s="40"/>
      <c r="L44" s="371"/>
      <c r="M44" s="207"/>
      <c r="N44" s="205"/>
      <c r="O44" s="205"/>
      <c r="P44" s="205"/>
      <c r="Q44" s="205"/>
      <c r="R44" s="199"/>
      <c r="S44" s="199"/>
    </row>
    <row r="45" spans="1:20" ht="46.5" hidden="1" customHeight="1" x14ac:dyDescent="0.2">
      <c r="A45" s="22"/>
      <c r="B45" s="22"/>
      <c r="C45" s="22"/>
      <c r="D45" s="37"/>
      <c r="E45" s="38"/>
      <c r="F45" s="38"/>
      <c r="G45" s="38"/>
      <c r="H45" s="38"/>
      <c r="I45" s="82"/>
      <c r="J45" s="39"/>
      <c r="K45" s="40"/>
      <c r="L45" s="372"/>
      <c r="M45" s="207"/>
      <c r="N45" s="205"/>
      <c r="O45" s="205"/>
      <c r="P45" s="205"/>
      <c r="Q45" s="205"/>
      <c r="R45" s="199"/>
      <c r="S45" s="199"/>
    </row>
    <row r="46" spans="1:20" ht="47.25" hidden="1" customHeight="1" x14ac:dyDescent="0.2">
      <c r="A46" s="22"/>
      <c r="B46" s="22"/>
      <c r="D46" s="41" t="s">
        <v>219</v>
      </c>
      <c r="E46" s="38"/>
      <c r="F46" s="315"/>
      <c r="G46" s="315"/>
      <c r="H46" s="315"/>
      <c r="I46" s="82"/>
      <c r="J46" s="684"/>
      <c r="K46" s="684"/>
      <c r="L46" s="372"/>
      <c r="M46" s="207"/>
      <c r="N46" s="205"/>
      <c r="O46" s="205"/>
      <c r="P46" s="205"/>
      <c r="Q46" s="205"/>
      <c r="R46" s="199"/>
      <c r="S46" s="199"/>
      <c r="T46" s="210"/>
    </row>
    <row r="47" spans="1:20" ht="12.75" customHeight="1" x14ac:dyDescent="0.2">
      <c r="A47" s="22"/>
      <c r="B47" s="22"/>
      <c r="D47" s="326">
        <v>1</v>
      </c>
      <c r="E47" s="326">
        <v>2</v>
      </c>
      <c r="F47" s="685">
        <v>3</v>
      </c>
      <c r="G47" s="686"/>
      <c r="H47" s="326">
        <v>4</v>
      </c>
      <c r="I47" s="326">
        <v>5</v>
      </c>
      <c r="J47" s="376"/>
      <c r="K47" s="376"/>
      <c r="L47" s="28"/>
      <c r="M47" s="207"/>
      <c r="N47" s="205"/>
      <c r="O47" s="205"/>
      <c r="P47" s="205"/>
      <c r="Q47" s="205"/>
      <c r="R47" s="199"/>
      <c r="S47" s="199"/>
      <c r="T47" s="210"/>
    </row>
    <row r="48" spans="1:20" ht="79.5" customHeight="1" x14ac:dyDescent="0.2">
      <c r="A48" s="22"/>
      <c r="B48" s="22"/>
      <c r="C48" s="19"/>
      <c r="D48" s="312" t="s">
        <v>203</v>
      </c>
      <c r="E48" s="23" t="s">
        <v>204</v>
      </c>
      <c r="F48" s="687" t="s">
        <v>205</v>
      </c>
      <c r="G48" s="688"/>
      <c r="H48" s="327" t="s">
        <v>367</v>
      </c>
      <c r="I48" s="327" t="s">
        <v>206</v>
      </c>
      <c r="J48" s="377"/>
      <c r="K48" s="378"/>
      <c r="L48" s="28"/>
      <c r="M48" s="207"/>
      <c r="N48" s="205"/>
      <c r="O48" s="205"/>
      <c r="P48" s="205"/>
      <c r="Q48" s="205"/>
      <c r="R48" s="199"/>
      <c r="S48" s="199"/>
    </row>
    <row r="49" spans="1:23" s="214" customFormat="1" ht="17.100000000000001" customHeight="1" x14ac:dyDescent="0.2">
      <c r="A49" s="22"/>
      <c r="B49" s="22"/>
      <c r="C49" s="701"/>
      <c r="D49" s="23">
        <v>1</v>
      </c>
      <c r="E49" s="312" t="s">
        <v>293</v>
      </c>
      <c r="F49" s="707" t="s">
        <v>220</v>
      </c>
      <c r="G49" s="688"/>
      <c r="H49" s="337" t="str">
        <f>_7_Transportaufkommen</f>
        <v/>
      </c>
      <c r="I49" s="339" t="str">
        <f>IF(H49="","",H49)</f>
        <v/>
      </c>
      <c r="J49" s="39"/>
      <c r="K49" s="40"/>
      <c r="L49" s="206"/>
      <c r="M49" s="211"/>
      <c r="N49" s="211">
        <v>-1</v>
      </c>
      <c r="O49" s="212">
        <v>0</v>
      </c>
      <c r="P49" s="212">
        <v>0.5</v>
      </c>
      <c r="Q49" s="212">
        <v>1</v>
      </c>
      <c r="R49" s="59"/>
      <c r="S49" s="213"/>
    </row>
    <row r="50" spans="1:23" ht="54" customHeight="1" x14ac:dyDescent="0.2">
      <c r="A50" s="22"/>
      <c r="B50" s="22"/>
      <c r="C50" s="701"/>
      <c r="D50" s="702">
        <v>2</v>
      </c>
      <c r="E50" s="678" t="s">
        <v>221</v>
      </c>
      <c r="F50" s="707" t="s">
        <v>222</v>
      </c>
      <c r="G50" s="688"/>
      <c r="H50" s="337" t="str">
        <f>_8_Aufbau_Wissen</f>
        <v/>
      </c>
      <c r="I50" s="339" t="str">
        <f>IF(H50="","",H50)</f>
        <v/>
      </c>
      <c r="J50" s="39"/>
      <c r="K50" s="40"/>
      <c r="L50" s="28"/>
      <c r="M50" s="211"/>
      <c r="N50" s="212">
        <v>0</v>
      </c>
      <c r="O50" s="215">
        <v>0.25</v>
      </c>
      <c r="P50" s="211">
        <v>0.5</v>
      </c>
      <c r="Q50" s="212">
        <v>1</v>
      </c>
      <c r="R50" s="59"/>
      <c r="S50" s="199"/>
    </row>
    <row r="51" spans="1:23" ht="17.100000000000001" hidden="1" customHeight="1" x14ac:dyDescent="0.2">
      <c r="A51" s="22"/>
      <c r="B51" s="22"/>
      <c r="C51" s="701"/>
      <c r="D51" s="703"/>
      <c r="E51" s="704"/>
      <c r="F51" s="313" t="s">
        <v>223</v>
      </c>
      <c r="G51" s="337"/>
      <c r="H51" s="337"/>
      <c r="I51" s="43"/>
      <c r="J51" s="39"/>
      <c r="K51" s="40"/>
      <c r="L51" s="28"/>
      <c r="M51" s="211">
        <v>1</v>
      </c>
      <c r="N51" s="212">
        <v>2</v>
      </c>
      <c r="O51" s="216">
        <v>3</v>
      </c>
      <c r="P51" s="211">
        <v>4</v>
      </c>
      <c r="Q51" s="212">
        <v>5</v>
      </c>
      <c r="R51" s="59">
        <v>6</v>
      </c>
      <c r="S51" s="199">
        <v>7</v>
      </c>
      <c r="T51" s="5">
        <v>8</v>
      </c>
      <c r="U51" s="5">
        <v>9</v>
      </c>
    </row>
    <row r="52" spans="1:23" ht="27" customHeight="1" x14ac:dyDescent="0.2">
      <c r="A52" s="22"/>
      <c r="B52" s="22"/>
      <c r="C52" s="701"/>
      <c r="D52" s="23">
        <v>3</v>
      </c>
      <c r="E52" s="312" t="s">
        <v>224</v>
      </c>
      <c r="F52" s="707" t="s">
        <v>225</v>
      </c>
      <c r="G52" s="688"/>
      <c r="H52" s="337" t="str">
        <f>_9_UmweltfreundlicheBeschaffung</f>
        <v/>
      </c>
      <c r="I52" s="339" t="str">
        <f>IF(H52="","",H52)</f>
        <v/>
      </c>
      <c r="J52" s="39"/>
      <c r="K52" s="40"/>
      <c r="L52" s="204"/>
      <c r="M52" s="211"/>
      <c r="N52" s="205"/>
      <c r="O52" s="212">
        <v>0</v>
      </c>
      <c r="P52" s="212">
        <v>1</v>
      </c>
      <c r="Q52" s="205"/>
      <c r="R52" s="59"/>
      <c r="S52" s="199"/>
    </row>
    <row r="53" spans="1:23" ht="66" customHeight="1" x14ac:dyDescent="0.2">
      <c r="A53" s="22"/>
      <c r="B53" s="22"/>
      <c r="C53" s="701"/>
      <c r="D53" s="309">
        <v>4</v>
      </c>
      <c r="E53" s="84" t="s">
        <v>298</v>
      </c>
      <c r="F53" s="708" t="s">
        <v>308</v>
      </c>
      <c r="G53" s="709"/>
      <c r="H53" s="381" t="str">
        <f>_10_UmweltwirkungAnstoßen</f>
        <v/>
      </c>
      <c r="I53" s="339" t="str">
        <f>IF(H53="","",H53)</f>
        <v/>
      </c>
      <c r="J53" s="39"/>
      <c r="K53" s="40"/>
      <c r="L53" s="204"/>
      <c r="M53" s="211"/>
      <c r="N53" s="212">
        <v>-1</v>
      </c>
      <c r="O53" s="212">
        <v>0</v>
      </c>
      <c r="P53" s="211">
        <v>0.5</v>
      </c>
      <c r="Q53" s="212">
        <v>1</v>
      </c>
      <c r="R53" s="59"/>
      <c r="S53" s="199"/>
    </row>
    <row r="54" spans="1:23" ht="30" customHeight="1" x14ac:dyDescent="0.2">
      <c r="A54" s="22"/>
      <c r="B54" s="22"/>
      <c r="C54" s="701"/>
      <c r="D54" s="311">
        <v>5</v>
      </c>
      <c r="E54" s="678" t="s">
        <v>322</v>
      </c>
      <c r="F54" s="710" t="s">
        <v>323</v>
      </c>
      <c r="G54" s="711"/>
      <c r="H54" s="345" t="str">
        <f>_11_Indirekte_Wirkungen_Keine</f>
        <v/>
      </c>
      <c r="I54" s="705" t="str">
        <f>IF(AND(H54="x",OR(H55&lt;&gt;"",H56&lt;&gt;"")),"Bitte korrigieren: Unzulässige Kombination von Angaben.",IF(H54="x",0,IF(AND(H55="",H56=""),"",SUM(H55:H56))))</f>
        <v/>
      </c>
      <c r="J54" s="39"/>
      <c r="K54" s="40"/>
      <c r="L54" s="208"/>
      <c r="M54" s="211"/>
      <c r="N54" s="217" t="s">
        <v>226</v>
      </c>
      <c r="O54" s="218" t="s">
        <v>227</v>
      </c>
      <c r="P54" s="219"/>
      <c r="Q54" s="211"/>
      <c r="R54" s="220"/>
      <c r="S54" s="199"/>
    </row>
    <row r="55" spans="1:23" ht="30" customHeight="1" x14ac:dyDescent="0.2">
      <c r="A55" s="22"/>
      <c r="B55" s="22"/>
      <c r="C55" s="701"/>
      <c r="D55" s="44"/>
      <c r="E55" s="679"/>
      <c r="F55" s="708" t="s">
        <v>324</v>
      </c>
      <c r="G55" s="711"/>
      <c r="H55" s="345" t="str">
        <f>_11_Indirekte_Wirkungen_Negativ</f>
        <v/>
      </c>
      <c r="I55" s="706"/>
      <c r="J55" s="39"/>
      <c r="K55" s="40"/>
      <c r="L55" s="28"/>
      <c r="M55" s="205"/>
      <c r="N55" s="217" t="s">
        <v>228</v>
      </c>
      <c r="O55" s="221">
        <v>-1</v>
      </c>
      <c r="P55" s="219">
        <v>-0.5</v>
      </c>
      <c r="Q55" s="205"/>
      <c r="R55" s="59"/>
      <c r="S55" s="199"/>
    </row>
    <row r="56" spans="1:23" ht="30" customHeight="1" x14ac:dyDescent="0.2">
      <c r="A56" s="22"/>
      <c r="B56" s="22"/>
      <c r="C56" s="701"/>
      <c r="D56" s="47"/>
      <c r="E56" s="704"/>
      <c r="F56" s="708" t="s">
        <v>325</v>
      </c>
      <c r="G56" s="711"/>
      <c r="H56" s="346" t="str">
        <f>_11_Indirekte_Wirkungen_Positiv</f>
        <v/>
      </c>
      <c r="I56" s="706"/>
      <c r="J56" s="39"/>
      <c r="K56" s="40"/>
      <c r="L56" s="42"/>
      <c r="M56" s="205"/>
      <c r="N56" s="221" t="s">
        <v>229</v>
      </c>
      <c r="O56" s="222">
        <v>0.5</v>
      </c>
      <c r="P56" s="221">
        <v>1</v>
      </c>
      <c r="Q56" s="205"/>
      <c r="R56" s="59"/>
      <c r="S56" s="199"/>
    </row>
    <row r="57" spans="1:23" ht="24" hidden="1" customHeight="1" x14ac:dyDescent="0.2">
      <c r="A57" s="22"/>
      <c r="B57" s="22"/>
      <c r="C57" s="306"/>
      <c r="D57" s="44"/>
      <c r="E57" s="308"/>
      <c r="F57" s="45" t="s">
        <v>230</v>
      </c>
      <c r="G57" s="9"/>
      <c r="H57" s="347"/>
      <c r="I57" s="46"/>
      <c r="J57" s="39"/>
      <c r="K57" s="40"/>
      <c r="L57" s="42"/>
      <c r="M57" s="205"/>
      <c r="N57" s="221"/>
      <c r="O57" s="222"/>
      <c r="P57" s="221"/>
      <c r="Q57" s="205"/>
      <c r="R57" s="59"/>
      <c r="S57" s="199"/>
    </row>
    <row r="58" spans="1:23" ht="29.25" hidden="1" customHeight="1" x14ac:dyDescent="0.2">
      <c r="A58" s="22"/>
      <c r="B58" s="22"/>
      <c r="C58" s="306"/>
      <c r="D58" s="47"/>
      <c r="E58" s="310"/>
      <c r="F58" s="314" t="s">
        <v>231</v>
      </c>
      <c r="G58" s="330"/>
      <c r="H58" s="347"/>
      <c r="I58" s="48"/>
      <c r="J58" s="39"/>
      <c r="K58" s="40"/>
      <c r="L58" s="42"/>
      <c r="M58" s="205"/>
      <c r="N58" s="221"/>
      <c r="O58" s="222"/>
      <c r="P58" s="221"/>
      <c r="Q58" s="205"/>
      <c r="R58" s="59"/>
      <c r="S58" s="199"/>
    </row>
    <row r="59" spans="1:23" ht="17.100000000000001" customHeight="1" x14ac:dyDescent="0.2">
      <c r="A59" s="22"/>
      <c r="B59" s="22"/>
      <c r="C59" s="22"/>
      <c r="D59" s="19"/>
      <c r="E59" s="38"/>
      <c r="F59" s="689" t="s">
        <v>291</v>
      </c>
      <c r="G59" s="689"/>
      <c r="H59" s="689"/>
      <c r="I59" s="343" t="str">
        <f t="array" ref="I59">IF(OR(I49:I50="",I52:I54=""),"",AVERAGE(I49,I50,I52,I53,I54))</f>
        <v/>
      </c>
      <c r="J59" s="49"/>
      <c r="K59" s="49"/>
      <c r="L59" s="344"/>
      <c r="M59" s="205"/>
      <c r="N59" s="221"/>
      <c r="O59" s="222"/>
      <c r="P59" s="221"/>
      <c r="Q59" s="205"/>
      <c r="R59" s="59"/>
      <c r="S59" s="199"/>
    </row>
    <row r="60" spans="1:23" ht="15" customHeight="1" x14ac:dyDescent="0.2">
      <c r="A60" s="22"/>
      <c r="B60" s="22"/>
      <c r="C60" s="22"/>
      <c r="D60" s="19"/>
      <c r="E60" s="38"/>
      <c r="F60" s="51"/>
      <c r="G60" s="51"/>
      <c r="H60" s="52"/>
      <c r="I60" s="83"/>
      <c r="J60" s="53"/>
      <c r="K60" s="53"/>
      <c r="L60" s="39"/>
      <c r="M60" s="199"/>
      <c r="N60" s="223"/>
      <c r="O60" s="220"/>
      <c r="P60" s="59"/>
      <c r="Q60" s="59"/>
      <c r="R60" s="59"/>
      <c r="S60" s="199"/>
    </row>
    <row r="61" spans="1:23" ht="27.75" customHeight="1" x14ac:dyDescent="0.2">
      <c r="A61" s="22"/>
      <c r="B61" s="22"/>
      <c r="D61" s="103" t="s">
        <v>315</v>
      </c>
      <c r="E61" s="38"/>
      <c r="F61" s="51"/>
      <c r="G61" s="51"/>
      <c r="H61" s="52"/>
      <c r="I61" s="83"/>
      <c r="J61" s="53"/>
      <c r="K61" s="53"/>
      <c r="L61" s="39"/>
      <c r="M61" s="199"/>
      <c r="N61" s="223"/>
      <c r="O61" s="220"/>
      <c r="P61" s="59"/>
      <c r="Q61" s="59"/>
      <c r="R61" s="59"/>
      <c r="S61" s="199"/>
    </row>
    <row r="62" spans="1:23" ht="29.25" hidden="1" customHeight="1" x14ac:dyDescent="0.2">
      <c r="A62" s="22"/>
      <c r="B62" s="22"/>
      <c r="C62" s="22"/>
      <c r="D62" s="19"/>
      <c r="E62" s="38"/>
      <c r="F62" s="54"/>
      <c r="G62" s="54"/>
      <c r="H62" s="55" t="s">
        <v>232</v>
      </c>
      <c r="I62" s="366" t="str">
        <f>IF(I20="","",VLOOKUP(I20,Gewichtungsfaktoren!A5:E16,5,FALSE))</f>
        <v>0:100</v>
      </c>
      <c r="J62" s="53"/>
      <c r="K62" s="53"/>
      <c r="L62" s="39"/>
      <c r="M62" s="199"/>
      <c r="N62" s="223"/>
      <c r="O62" s="220"/>
      <c r="P62" s="59"/>
      <c r="Q62" s="59"/>
      <c r="R62" s="59"/>
      <c r="S62" s="199"/>
    </row>
    <row r="63" spans="1:23" s="228" customFormat="1" ht="16.5" customHeight="1" x14ac:dyDescent="0.2">
      <c r="A63" s="54"/>
      <c r="B63" s="54"/>
      <c r="C63" s="54"/>
      <c r="D63" s="54"/>
      <c r="E63" s="54"/>
      <c r="F63" s="54"/>
      <c r="G63" s="54"/>
      <c r="H63" s="55" t="s">
        <v>368</v>
      </c>
      <c r="I63" s="343" t="str">
        <f>IF(I59="","",ROUND(I59,2))</f>
        <v/>
      </c>
      <c r="J63" s="49"/>
      <c r="K63" s="49"/>
      <c r="L63" s="224" t="s">
        <v>233</v>
      </c>
      <c r="M63" s="198"/>
      <c r="N63" s="225"/>
      <c r="O63" s="226"/>
      <c r="P63" s="227"/>
      <c r="Q63" s="59"/>
      <c r="R63" s="198"/>
      <c r="S63" s="198"/>
      <c r="W63" s="361"/>
    </row>
    <row r="64" spans="1:23" s="228" customFormat="1" ht="25.5" customHeight="1" x14ac:dyDescent="0.2">
      <c r="A64" s="54"/>
      <c r="B64" s="54"/>
      <c r="C64" s="54"/>
      <c r="D64" s="54"/>
      <c r="E64" s="54"/>
      <c r="F64" s="54"/>
      <c r="G64" s="54"/>
      <c r="H64" s="57" t="s">
        <v>234</v>
      </c>
      <c r="I64" s="348" t="str">
        <f>IF(I63="","Angaben fehlen",IF(I63&gt;0,"Positiv",(IF(I63=0,"Neutral","Negativ"))))</f>
        <v>Angaben fehlen</v>
      </c>
      <c r="J64" s="49"/>
      <c r="K64" s="49"/>
      <c r="L64" s="49"/>
      <c r="M64" s="198"/>
      <c r="N64" s="198"/>
      <c r="O64" s="198"/>
      <c r="P64" s="198"/>
      <c r="Q64" s="198"/>
      <c r="R64" s="198"/>
      <c r="S64" s="198"/>
    </row>
    <row r="65" spans="1:19" s="228" customFormat="1" ht="26.25" customHeight="1" x14ac:dyDescent="0.2">
      <c r="A65" s="54"/>
      <c r="B65" s="54"/>
      <c r="C65" s="54"/>
      <c r="D65" s="80"/>
      <c r="E65" s="54"/>
      <c r="F65" s="54"/>
      <c r="G65" s="54"/>
      <c r="H65" s="54"/>
      <c r="I65" s="348" t="str">
        <f t="array" ref="I65">IF(I64="Angaben Fehlen","",IF(OR(I64="Negativ",I64="Neutral"),"Nicht Förderfähig","Förderfähig"))</f>
        <v/>
      </c>
      <c r="J65" s="49"/>
      <c r="K65" s="49"/>
      <c r="L65" s="49"/>
      <c r="M65" s="198"/>
      <c r="N65" s="198"/>
      <c r="O65" s="198"/>
      <c r="P65" s="198"/>
      <c r="Q65" s="198"/>
      <c r="R65" s="198"/>
      <c r="S65" s="198"/>
    </row>
    <row r="66" spans="1:19" x14ac:dyDescent="0.2">
      <c r="A66" s="22"/>
      <c r="B66" s="22"/>
      <c r="C66" s="22"/>
      <c r="D66" s="21"/>
      <c r="E66" s="21"/>
      <c r="F66" s="22"/>
      <c r="G66" s="22"/>
      <c r="H66" s="22"/>
      <c r="I66" s="54"/>
      <c r="J66" s="58"/>
      <c r="K66" s="58"/>
      <c r="L66" s="58"/>
      <c r="M66" s="198"/>
      <c r="N66" s="198"/>
      <c r="O66" s="198"/>
      <c r="P66" s="199"/>
      <c r="Q66" s="199"/>
      <c r="R66" s="199"/>
      <c r="S66" s="199"/>
    </row>
    <row r="67" spans="1:19" x14ac:dyDescent="0.2">
      <c r="A67" s="17"/>
      <c r="B67" s="17"/>
      <c r="C67" s="17"/>
      <c r="D67" s="50"/>
      <c r="E67" s="50"/>
      <c r="F67" s="17"/>
      <c r="G67" s="17"/>
      <c r="H67" s="17"/>
      <c r="I67" s="17"/>
      <c r="J67" s="59"/>
      <c r="K67" s="59"/>
      <c r="L67" s="59"/>
      <c r="M67" s="198"/>
      <c r="N67" s="198"/>
      <c r="O67" s="198"/>
      <c r="P67" s="199"/>
      <c r="Q67" s="199"/>
      <c r="R67" s="199"/>
      <c r="S67" s="199"/>
    </row>
    <row r="68" spans="1:19" ht="29.25" customHeight="1" x14ac:dyDescent="0.2">
      <c r="A68" s="67" t="s">
        <v>312</v>
      </c>
      <c r="B68" s="19"/>
      <c r="C68" s="19"/>
      <c r="D68" s="21"/>
      <c r="E68" s="21"/>
      <c r="F68" s="22"/>
      <c r="G68" s="22"/>
      <c r="H68" s="22"/>
      <c r="I68" s="22"/>
      <c r="J68" s="684"/>
      <c r="K68" s="684"/>
      <c r="L68" s="199"/>
      <c r="M68" s="198"/>
      <c r="N68" s="198"/>
      <c r="O68" s="198"/>
      <c r="P68" s="199"/>
      <c r="Q68" s="199"/>
      <c r="R68" s="199"/>
      <c r="S68" s="199"/>
    </row>
    <row r="69" spans="1:19" ht="14.25" customHeight="1" x14ac:dyDescent="0.2">
      <c r="A69" s="67"/>
      <c r="B69" s="19"/>
      <c r="C69" s="19"/>
      <c r="D69" s="326">
        <v>1</v>
      </c>
      <c r="E69" s="685">
        <v>2</v>
      </c>
      <c r="F69" s="723"/>
      <c r="G69" s="723"/>
      <c r="H69" s="686"/>
      <c r="I69" s="326">
        <v>3</v>
      </c>
      <c r="J69" s="396"/>
      <c r="K69" s="376"/>
      <c r="L69" s="199"/>
      <c r="M69" s="198"/>
      <c r="N69" s="198"/>
      <c r="O69" s="198"/>
      <c r="P69" s="199"/>
      <c r="Q69" s="199"/>
      <c r="R69" s="199"/>
      <c r="S69" s="199"/>
    </row>
    <row r="70" spans="1:19" ht="37.5" customHeight="1" x14ac:dyDescent="0.2">
      <c r="A70" s="17"/>
      <c r="B70" s="19"/>
      <c r="C70" s="19"/>
      <c r="D70" s="393" t="s">
        <v>235</v>
      </c>
      <c r="E70" s="78" t="s">
        <v>236</v>
      </c>
      <c r="F70" s="79"/>
      <c r="G70" s="79"/>
      <c r="I70" s="398" t="s">
        <v>290</v>
      </c>
      <c r="J70" s="397"/>
      <c r="K70" s="378"/>
      <c r="L70" s="69"/>
      <c r="M70" s="198"/>
      <c r="N70" s="198"/>
      <c r="O70" s="198"/>
      <c r="P70" s="199"/>
      <c r="Q70" s="199"/>
      <c r="R70" s="199"/>
      <c r="S70" s="199"/>
    </row>
    <row r="71" spans="1:19" ht="12.75" customHeight="1" x14ac:dyDescent="0.2">
      <c r="A71" s="22"/>
      <c r="B71" s="22"/>
      <c r="C71" s="22"/>
      <c r="D71" s="311" t="s">
        <v>237</v>
      </c>
      <c r="E71" s="721" t="s">
        <v>238</v>
      </c>
      <c r="F71" s="722"/>
      <c r="G71" s="715"/>
      <c r="H71" s="715"/>
      <c r="I71" s="717" t="str">
        <f>_B.1.1_Gesetz</f>
        <v/>
      </c>
      <c r="J71" s="39"/>
      <c r="K71" s="66"/>
      <c r="L71" s="66"/>
      <c r="M71" s="198"/>
      <c r="N71" s="229" t="s">
        <v>64</v>
      </c>
      <c r="O71" s="229" t="s">
        <v>63</v>
      </c>
      <c r="P71" s="199"/>
      <c r="Q71" s="199"/>
      <c r="R71" s="199"/>
      <c r="S71" s="199"/>
    </row>
    <row r="72" spans="1:19" ht="17.25" customHeight="1" x14ac:dyDescent="0.2">
      <c r="A72" s="22"/>
      <c r="B72" s="22"/>
      <c r="C72" s="22"/>
      <c r="D72" s="61"/>
      <c r="E72" s="712" t="s">
        <v>294</v>
      </c>
      <c r="F72" s="713"/>
      <c r="G72" s="716"/>
      <c r="H72" s="716"/>
      <c r="I72" s="718"/>
      <c r="J72" s="66"/>
      <c r="K72" s="66"/>
      <c r="L72" s="66"/>
      <c r="M72" s="198"/>
      <c r="N72" s="229"/>
      <c r="O72" s="229"/>
      <c r="P72" s="199"/>
      <c r="Q72" s="199"/>
      <c r="R72" s="199"/>
      <c r="S72" s="199"/>
    </row>
    <row r="73" spans="1:19" ht="16.5" customHeight="1" x14ac:dyDescent="0.2">
      <c r="A73" s="22"/>
      <c r="B73" s="22"/>
      <c r="C73" s="22"/>
      <c r="D73" s="62" t="s">
        <v>239</v>
      </c>
      <c r="E73" s="63"/>
      <c r="F73" s="63"/>
      <c r="G73" s="63"/>
      <c r="H73" s="714"/>
      <c r="I73" s="669"/>
      <c r="J73" s="66"/>
      <c r="K73" s="66"/>
      <c r="L73" s="66"/>
      <c r="M73" s="198"/>
      <c r="N73" s="229"/>
      <c r="O73" s="229"/>
      <c r="P73" s="199"/>
      <c r="Q73" s="199"/>
      <c r="R73" s="199"/>
      <c r="S73" s="199"/>
    </row>
    <row r="74" spans="1:19" ht="17.25" customHeight="1" x14ac:dyDescent="0.2">
      <c r="A74" s="22"/>
      <c r="B74" s="22"/>
      <c r="C74" s="22"/>
      <c r="D74" s="23" t="s">
        <v>115</v>
      </c>
      <c r="E74" s="665" t="s">
        <v>369</v>
      </c>
      <c r="F74" s="666"/>
      <c r="G74" s="719"/>
      <c r="H74" s="720"/>
      <c r="I74" s="411" t="str">
        <f>_B.1.2_Einbeziehung</f>
        <v/>
      </c>
      <c r="J74" s="39"/>
      <c r="K74" s="66"/>
      <c r="L74" s="66"/>
      <c r="M74" s="198"/>
      <c r="N74" s="229" t="s">
        <v>227</v>
      </c>
      <c r="O74" s="198"/>
      <c r="P74" s="199"/>
      <c r="Q74" s="199"/>
      <c r="R74" s="199"/>
      <c r="S74" s="199"/>
    </row>
    <row r="75" spans="1:19" ht="17.100000000000001" customHeight="1" x14ac:dyDescent="0.2">
      <c r="A75" s="22"/>
      <c r="B75" s="22"/>
      <c r="C75" s="22"/>
      <c r="D75" s="64" t="s">
        <v>128</v>
      </c>
      <c r="E75" s="665" t="s">
        <v>150</v>
      </c>
      <c r="F75" s="666"/>
      <c r="G75" s="729"/>
      <c r="H75" s="730"/>
      <c r="I75" s="411" t="str">
        <f>_B.1.3_Schulungen</f>
        <v/>
      </c>
      <c r="J75" s="39"/>
      <c r="K75" s="66"/>
      <c r="L75" s="66"/>
      <c r="M75" s="199"/>
      <c r="N75" s="199"/>
      <c r="O75" s="199"/>
      <c r="P75" s="199"/>
      <c r="Q75" s="199"/>
      <c r="R75" s="199"/>
      <c r="S75" s="199"/>
    </row>
    <row r="76" spans="1:19" ht="17.100000000000001" customHeight="1" x14ac:dyDescent="0.2">
      <c r="A76" s="22"/>
      <c r="B76" s="22"/>
      <c r="C76" s="22"/>
      <c r="D76" s="64" t="s">
        <v>73</v>
      </c>
      <c r="E76" s="665" t="s">
        <v>76</v>
      </c>
      <c r="F76" s="666"/>
      <c r="G76" s="729"/>
      <c r="H76" s="730"/>
      <c r="I76" s="411" t="str">
        <f>_B.1.4_Diversity</f>
        <v/>
      </c>
      <c r="J76" s="39"/>
      <c r="K76" s="66"/>
      <c r="L76" s="66"/>
      <c r="M76" s="199"/>
      <c r="N76" s="199"/>
      <c r="O76" s="199"/>
      <c r="P76" s="199"/>
      <c r="Q76" s="199"/>
      <c r="R76" s="199"/>
      <c r="S76" s="199"/>
    </row>
    <row r="77" spans="1:19" ht="17.100000000000001" customHeight="1" x14ac:dyDescent="0.2">
      <c r="A77" s="22"/>
      <c r="B77" s="22"/>
      <c r="C77" s="22"/>
      <c r="D77" s="64" t="s">
        <v>74</v>
      </c>
      <c r="E77" s="665" t="s">
        <v>240</v>
      </c>
      <c r="F77" s="666"/>
      <c r="G77" s="729"/>
      <c r="H77" s="730"/>
      <c r="I77" s="411" t="str">
        <f>_B.1.5_Sonstige</f>
        <v/>
      </c>
      <c r="J77" s="39"/>
      <c r="K77" s="66"/>
      <c r="L77" s="66"/>
      <c r="M77" s="199"/>
      <c r="N77" s="199"/>
      <c r="O77" s="199"/>
      <c r="P77" s="199"/>
      <c r="Q77" s="199"/>
      <c r="R77" s="199"/>
      <c r="S77" s="199"/>
    </row>
    <row r="78" spans="1:19" ht="17.100000000000001" customHeight="1" x14ac:dyDescent="0.2">
      <c r="A78" s="22"/>
      <c r="B78" s="22"/>
      <c r="C78" s="22"/>
      <c r="D78" s="64" t="s">
        <v>75</v>
      </c>
      <c r="E78" s="665" t="s">
        <v>241</v>
      </c>
      <c r="F78" s="666"/>
      <c r="G78" s="729"/>
      <c r="H78" s="730"/>
      <c r="I78" s="411" t="str">
        <f>_B.1.6_Weitere</f>
        <v/>
      </c>
      <c r="J78" s="39"/>
      <c r="K78" s="66"/>
      <c r="L78" s="66"/>
      <c r="M78" s="199"/>
      <c r="N78" s="199"/>
      <c r="O78" s="199"/>
      <c r="P78" s="199"/>
      <c r="Q78" s="199"/>
      <c r="R78" s="199"/>
      <c r="S78" s="199"/>
    </row>
    <row r="79" spans="1:19" ht="6" customHeight="1" x14ac:dyDescent="0.2">
      <c r="A79" s="22"/>
      <c r="B79" s="22"/>
      <c r="C79" s="22"/>
      <c r="D79" s="65"/>
      <c r="E79" s="38"/>
      <c r="F79" s="38"/>
      <c r="G79" s="38"/>
      <c r="H79" s="17"/>
      <c r="I79" s="68"/>
      <c r="J79" s="39"/>
      <c r="K79" s="66"/>
      <c r="L79" s="66"/>
      <c r="M79" s="199"/>
      <c r="N79" s="199"/>
      <c r="O79" s="199"/>
      <c r="P79" s="199"/>
      <c r="Q79" s="199"/>
      <c r="R79" s="199"/>
      <c r="S79" s="199"/>
    </row>
    <row r="80" spans="1:19" ht="15" customHeight="1" x14ac:dyDescent="0.2">
      <c r="A80" s="22"/>
      <c r="B80" s="22"/>
      <c r="D80" s="104" t="s">
        <v>314</v>
      </c>
      <c r="E80" s="38"/>
      <c r="F80" s="38"/>
      <c r="G80" s="38"/>
      <c r="H80" s="68"/>
      <c r="I80" s="22"/>
      <c r="J80" s="69"/>
      <c r="K80" s="69"/>
      <c r="L80" s="69"/>
      <c r="M80" s="199"/>
      <c r="N80" s="199"/>
      <c r="O80" s="199"/>
      <c r="P80" s="199"/>
      <c r="Q80" s="199"/>
      <c r="R80" s="199"/>
      <c r="S80" s="199"/>
    </row>
    <row r="81" spans="1:19" ht="18" customHeight="1" x14ac:dyDescent="0.2">
      <c r="A81" s="22"/>
      <c r="B81" s="22"/>
      <c r="C81" s="22"/>
      <c r="D81" s="50"/>
      <c r="E81" s="51"/>
      <c r="F81" s="17"/>
      <c r="G81" s="17"/>
      <c r="H81" s="55" t="s">
        <v>242</v>
      </c>
      <c r="I81" s="349" t="str">
        <f>IF(I82="Angaben fehlen","",SUM(COUNTIF(I74:I78,"x")))</f>
        <v/>
      </c>
      <c r="J81" s="66"/>
      <c r="K81" s="66"/>
      <c r="L81" s="66"/>
      <c r="M81" s="199"/>
      <c r="N81" s="199"/>
      <c r="O81" s="199"/>
      <c r="P81" s="199"/>
      <c r="Q81" s="199"/>
      <c r="R81" s="199"/>
      <c r="S81" s="199"/>
    </row>
    <row r="82" spans="1:19" ht="25.5" customHeight="1" x14ac:dyDescent="0.2">
      <c r="A82" s="22"/>
      <c r="B82" s="22"/>
      <c r="C82" s="22"/>
      <c r="D82" s="50"/>
      <c r="E82" s="51"/>
      <c r="F82" s="17"/>
      <c r="G82" s="17"/>
      <c r="H82" s="57" t="s">
        <v>243</v>
      </c>
      <c r="I82" s="348" t="str">
        <f t="array" ref="I82">IF(I71="","Angaben fehlen",IF(I71="Nein","Negativ",IF(AND(I71="Ja",I75:I78=""),"Neutral","Positiv")))</f>
        <v>Angaben fehlen</v>
      </c>
      <c r="J82" s="49"/>
      <c r="K82" s="49"/>
      <c r="L82" s="49"/>
      <c r="M82" s="199"/>
      <c r="N82" s="199"/>
      <c r="O82" s="199"/>
      <c r="P82" s="199"/>
      <c r="Q82" s="199"/>
      <c r="R82" s="199"/>
      <c r="S82" s="199"/>
    </row>
    <row r="83" spans="1:19" ht="31.5" customHeight="1" x14ac:dyDescent="0.2">
      <c r="A83" s="22"/>
      <c r="B83" s="70"/>
      <c r="C83" s="22"/>
      <c r="D83" s="21"/>
      <c r="E83" s="21"/>
      <c r="F83" s="17"/>
      <c r="G83" s="17"/>
      <c r="H83" s="17"/>
      <c r="I83" s="348" t="str">
        <f>IF(I82="Angaben Fehlen","",IF(I82="Negativ","Nicht förderfähig","Förderfähig"))</f>
        <v/>
      </c>
      <c r="J83" s="69"/>
      <c r="K83" s="69"/>
      <c r="L83" s="69"/>
      <c r="M83" s="199"/>
      <c r="N83" s="199"/>
      <c r="O83" s="199"/>
      <c r="P83" s="199"/>
      <c r="Q83" s="199"/>
      <c r="R83" s="199"/>
      <c r="S83" s="199"/>
    </row>
    <row r="84" spans="1:19" ht="15" customHeight="1" x14ac:dyDescent="0.2">
      <c r="A84" s="22"/>
      <c r="B84" s="22"/>
      <c r="C84" s="22"/>
      <c r="D84" s="21"/>
      <c r="E84" s="21"/>
      <c r="F84" s="17"/>
      <c r="G84" s="17"/>
      <c r="H84" s="17"/>
      <c r="I84" s="38"/>
      <c r="J84" s="69"/>
      <c r="K84" s="69"/>
      <c r="L84" s="69"/>
      <c r="M84" s="199"/>
      <c r="N84" s="199"/>
      <c r="O84" s="199"/>
      <c r="P84" s="199"/>
      <c r="Q84" s="199"/>
      <c r="R84" s="199"/>
      <c r="S84" s="199"/>
    </row>
    <row r="85" spans="1:19" ht="15" customHeight="1" x14ac:dyDescent="0.2">
      <c r="A85" s="22"/>
      <c r="B85" s="22"/>
      <c r="C85" s="22"/>
      <c r="D85" s="21"/>
      <c r="E85" s="21"/>
      <c r="F85" s="17"/>
      <c r="G85" s="17"/>
      <c r="H85" s="17"/>
      <c r="I85" s="38"/>
      <c r="J85" s="69"/>
      <c r="K85" s="69"/>
      <c r="L85" s="69"/>
      <c r="M85" s="199"/>
      <c r="N85" s="199"/>
      <c r="O85" s="199"/>
      <c r="P85" s="199"/>
      <c r="Q85" s="199"/>
      <c r="R85" s="199"/>
      <c r="S85" s="199"/>
    </row>
    <row r="86" spans="1:19" ht="28.5" customHeight="1" x14ac:dyDescent="0.2">
      <c r="A86" s="16" t="s">
        <v>313</v>
      </c>
      <c r="C86" s="19"/>
      <c r="D86" s="21"/>
      <c r="E86" s="21"/>
      <c r="F86" s="22"/>
      <c r="G86" s="22"/>
      <c r="H86" s="22"/>
      <c r="I86" s="22"/>
      <c r="J86" s="684"/>
      <c r="K86" s="684"/>
      <c r="L86" s="69"/>
      <c r="M86" s="199"/>
      <c r="N86" s="199"/>
      <c r="O86" s="199"/>
      <c r="P86" s="199"/>
      <c r="Q86" s="199"/>
      <c r="R86" s="199"/>
      <c r="S86" s="199"/>
    </row>
    <row r="87" spans="1:19" ht="14.25" customHeight="1" x14ac:dyDescent="0.2">
      <c r="A87" s="16"/>
      <c r="C87" s="19"/>
      <c r="D87" s="326">
        <v>1</v>
      </c>
      <c r="E87" s="685">
        <v>2</v>
      </c>
      <c r="F87" s="724"/>
      <c r="G87" s="724"/>
      <c r="H87" s="688"/>
      <c r="I87" s="326">
        <v>3</v>
      </c>
      <c r="J87" s="376"/>
      <c r="K87" s="376"/>
      <c r="L87" s="69"/>
      <c r="M87" s="199"/>
      <c r="N87" s="199"/>
      <c r="O87" s="199"/>
      <c r="P87" s="199"/>
      <c r="Q87" s="199"/>
      <c r="R87" s="199"/>
      <c r="S87" s="199"/>
    </row>
    <row r="88" spans="1:19" ht="43.5" customHeight="1" x14ac:dyDescent="0.2">
      <c r="A88" s="17"/>
      <c r="B88" s="19"/>
      <c r="C88" s="19"/>
      <c r="D88" s="312" t="s">
        <v>235</v>
      </c>
      <c r="E88" s="78" t="s">
        <v>236</v>
      </c>
      <c r="F88" s="79"/>
      <c r="G88" s="79"/>
      <c r="I88" s="399" t="str">
        <f>I70</f>
        <v>Angaben lt. Formular</v>
      </c>
      <c r="J88" s="377"/>
      <c r="K88" s="377"/>
      <c r="L88" s="69"/>
      <c r="M88" s="199"/>
      <c r="N88" s="199"/>
      <c r="O88" s="199"/>
      <c r="P88" s="199"/>
      <c r="Q88" s="199"/>
      <c r="R88" s="199"/>
      <c r="S88" s="199"/>
    </row>
    <row r="89" spans="1:19" ht="12.75" customHeight="1" x14ac:dyDescent="0.2">
      <c r="A89" s="22"/>
      <c r="B89" s="22"/>
      <c r="C89" s="22"/>
      <c r="D89" s="60" t="s">
        <v>244</v>
      </c>
      <c r="E89" s="721" t="s">
        <v>238</v>
      </c>
      <c r="F89" s="722"/>
      <c r="G89" s="731"/>
      <c r="H89" s="731"/>
      <c r="I89" s="717" t="str">
        <f>_B.2.1_Gesetz</f>
        <v/>
      </c>
      <c r="J89" s="39"/>
      <c r="K89" s="66"/>
      <c r="L89" s="66"/>
      <c r="M89" s="199"/>
      <c r="N89" s="199"/>
      <c r="O89" s="199"/>
      <c r="P89" s="199"/>
      <c r="Q89" s="199"/>
      <c r="R89" s="199"/>
      <c r="S89" s="199"/>
    </row>
    <row r="90" spans="1:19" ht="15.75" customHeight="1" x14ac:dyDescent="0.2">
      <c r="A90" s="22"/>
      <c r="B90" s="22"/>
      <c r="C90" s="22"/>
      <c r="D90" s="71"/>
      <c r="E90" s="712" t="s">
        <v>294</v>
      </c>
      <c r="F90" s="713"/>
      <c r="G90" s="716"/>
      <c r="H90" s="716"/>
      <c r="I90" s="718"/>
      <c r="J90" s="66"/>
      <c r="K90" s="66"/>
      <c r="L90" s="66"/>
      <c r="M90" s="199"/>
      <c r="N90" s="199"/>
      <c r="O90" s="199"/>
      <c r="P90" s="199"/>
      <c r="Q90" s="199"/>
      <c r="R90" s="199"/>
      <c r="S90" s="199"/>
    </row>
    <row r="91" spans="1:19" ht="19.5" customHeight="1" x14ac:dyDescent="0.2">
      <c r="A91" s="22"/>
      <c r="B91" s="22"/>
      <c r="C91" s="22"/>
      <c r="D91" s="62" t="s">
        <v>239</v>
      </c>
      <c r="E91" s="63"/>
      <c r="F91" s="63"/>
      <c r="G91" s="63"/>
      <c r="H91" s="668"/>
      <c r="I91" s="669"/>
      <c r="J91" s="66"/>
      <c r="K91" s="66"/>
      <c r="L91" s="66"/>
      <c r="M91" s="199"/>
      <c r="N91" s="199"/>
      <c r="O91" s="199"/>
      <c r="P91" s="199"/>
      <c r="Q91" s="199"/>
      <c r="R91" s="199"/>
      <c r="S91" s="199"/>
    </row>
    <row r="92" spans="1:19" ht="14.25" customHeight="1" x14ac:dyDescent="0.2">
      <c r="A92" s="22"/>
      <c r="B92" s="22"/>
      <c r="C92" s="22"/>
      <c r="D92" s="23" t="s">
        <v>117</v>
      </c>
      <c r="E92" s="394" t="s">
        <v>369</v>
      </c>
      <c r="F92" s="395"/>
      <c r="G92" s="729"/>
      <c r="H92" s="730"/>
      <c r="I92" s="411" t="str">
        <f>_B.2.2_Einbeziehung</f>
        <v/>
      </c>
      <c r="J92" s="39"/>
      <c r="K92" s="66"/>
      <c r="L92" s="66"/>
      <c r="M92" s="199"/>
      <c r="N92" s="199"/>
      <c r="O92" s="199"/>
      <c r="P92" s="199"/>
      <c r="Q92" s="199"/>
      <c r="R92" s="199"/>
      <c r="S92" s="199"/>
    </row>
    <row r="93" spans="1:19" ht="44.25" customHeight="1" x14ac:dyDescent="0.2">
      <c r="A93" s="22"/>
      <c r="B93" s="22"/>
      <c r="C93" s="22"/>
      <c r="D93" s="23" t="s">
        <v>129</v>
      </c>
      <c r="E93" s="665" t="s">
        <v>351</v>
      </c>
      <c r="F93" s="666"/>
      <c r="G93" s="666"/>
      <c r="H93" s="667"/>
      <c r="I93" s="411" t="str">
        <f>_B.2.3_Beteiligung</f>
        <v/>
      </c>
      <c r="J93" s="39"/>
      <c r="K93" s="66"/>
      <c r="L93" s="66"/>
      <c r="M93" s="199"/>
      <c r="N93" s="199"/>
      <c r="O93" s="199"/>
      <c r="P93" s="199"/>
      <c r="Q93" s="199"/>
      <c r="R93" s="199"/>
      <c r="S93" s="199"/>
    </row>
    <row r="94" spans="1:19" ht="41.25" customHeight="1" x14ac:dyDescent="0.2">
      <c r="A94" s="22"/>
      <c r="B94" s="22"/>
      <c r="C94" s="22"/>
      <c r="D94" s="23" t="s">
        <v>118</v>
      </c>
      <c r="E94" s="665" t="s">
        <v>352</v>
      </c>
      <c r="F94" s="666"/>
      <c r="G94" s="666"/>
      <c r="H94" s="667"/>
      <c r="I94" s="411" t="str">
        <f>_B.2.4_BeiBeteiligungDritter</f>
        <v/>
      </c>
      <c r="J94" s="39"/>
      <c r="K94" s="66"/>
      <c r="L94" s="66"/>
      <c r="M94" s="199"/>
      <c r="N94" s="199"/>
      <c r="O94" s="199"/>
      <c r="P94" s="199"/>
      <c r="Q94" s="199"/>
      <c r="R94" s="199"/>
      <c r="S94" s="199"/>
    </row>
    <row r="95" spans="1:19" ht="17.100000000000001" customHeight="1" x14ac:dyDescent="0.2">
      <c r="A95" s="22"/>
      <c r="B95" s="22"/>
      <c r="C95" s="22"/>
      <c r="D95" s="23" t="s">
        <v>80</v>
      </c>
      <c r="E95" s="665" t="s">
        <v>245</v>
      </c>
      <c r="F95" s="666"/>
      <c r="G95" s="666"/>
      <c r="H95" s="667"/>
      <c r="I95" s="411" t="str">
        <f>_B.2.5_Führungspositionen</f>
        <v/>
      </c>
      <c r="J95" s="39"/>
      <c r="K95" s="66"/>
      <c r="L95" s="66"/>
      <c r="M95" s="199"/>
      <c r="N95" s="199"/>
      <c r="O95" s="199"/>
      <c r="P95" s="199"/>
      <c r="Q95" s="199"/>
      <c r="R95" s="199"/>
      <c r="S95" s="199"/>
    </row>
    <row r="96" spans="1:19" ht="17.100000000000001" customHeight="1" x14ac:dyDescent="0.2">
      <c r="A96" s="22"/>
      <c r="B96" s="22"/>
      <c r="C96" s="22"/>
      <c r="D96" s="24" t="s">
        <v>81</v>
      </c>
      <c r="E96" s="394" t="s">
        <v>87</v>
      </c>
      <c r="F96" s="395"/>
      <c r="G96" s="666"/>
      <c r="H96" s="667"/>
      <c r="I96" s="411" t="str">
        <f>_B.2.6_Frauenförderung</f>
        <v/>
      </c>
      <c r="J96" s="39"/>
      <c r="K96" s="66"/>
      <c r="L96" s="66"/>
      <c r="M96" s="199"/>
      <c r="N96" s="199"/>
      <c r="O96" s="199"/>
      <c r="P96" s="199"/>
      <c r="Q96" s="199"/>
      <c r="R96" s="199"/>
      <c r="S96" s="199"/>
    </row>
    <row r="97" spans="1:19" ht="17.100000000000001" customHeight="1" x14ac:dyDescent="0.2">
      <c r="A97" s="22"/>
      <c r="B97" s="22"/>
      <c r="C97" s="22"/>
      <c r="D97" s="23" t="s">
        <v>82</v>
      </c>
      <c r="E97" s="665" t="s">
        <v>88</v>
      </c>
      <c r="F97" s="666"/>
      <c r="G97" s="666"/>
      <c r="H97" s="667"/>
      <c r="I97" s="411" t="str">
        <f>_B.2.7_Arbeitsplätze_Frauen</f>
        <v/>
      </c>
      <c r="J97" s="39"/>
      <c r="K97" s="66"/>
      <c r="L97" s="66"/>
      <c r="M97" s="199"/>
      <c r="N97" s="199"/>
      <c r="O97" s="199"/>
      <c r="P97" s="199"/>
      <c r="Q97" s="199"/>
      <c r="R97" s="199"/>
      <c r="S97" s="199"/>
    </row>
    <row r="98" spans="1:19" ht="17.100000000000001" customHeight="1" x14ac:dyDescent="0.2">
      <c r="A98" s="22"/>
      <c r="B98" s="22"/>
      <c r="C98" s="22"/>
      <c r="D98" s="23" t="s">
        <v>83</v>
      </c>
      <c r="E98" s="665" t="s">
        <v>89</v>
      </c>
      <c r="F98" s="666"/>
      <c r="G98" s="666"/>
      <c r="H98" s="667"/>
      <c r="I98" s="411" t="str">
        <f>_B.2.8_Arbeitszeitregelungen</f>
        <v/>
      </c>
      <c r="J98" s="39"/>
      <c r="K98" s="66"/>
      <c r="L98" s="66"/>
      <c r="M98" s="199"/>
      <c r="N98" s="199"/>
      <c r="O98" s="199"/>
      <c r="P98" s="199"/>
      <c r="Q98" s="199"/>
      <c r="R98" s="199"/>
      <c r="S98" s="199"/>
    </row>
    <row r="99" spans="1:19" ht="17.100000000000001" customHeight="1" x14ac:dyDescent="0.2">
      <c r="A99" s="22"/>
      <c r="B99" s="22"/>
      <c r="C99" s="22"/>
      <c r="D99" s="23" t="s">
        <v>84</v>
      </c>
      <c r="E99" s="665" t="s">
        <v>332</v>
      </c>
      <c r="F99" s="666"/>
      <c r="G99" s="666"/>
      <c r="H99" s="667"/>
      <c r="I99" s="411" t="str">
        <f>_B.2.9_SpezielleEinrichtungen</f>
        <v/>
      </c>
      <c r="J99" s="39"/>
      <c r="K99" s="66"/>
      <c r="L99" s="66"/>
      <c r="M99" s="199"/>
      <c r="N99" s="199"/>
      <c r="O99" s="199"/>
      <c r="P99" s="199"/>
      <c r="Q99" s="199"/>
      <c r="R99" s="199"/>
      <c r="S99" s="199"/>
    </row>
    <row r="100" spans="1:19" ht="17.100000000000001" customHeight="1" x14ac:dyDescent="0.2">
      <c r="A100" s="22"/>
      <c r="B100" s="22"/>
      <c r="C100" s="22"/>
      <c r="D100" s="23" t="s">
        <v>85</v>
      </c>
      <c r="E100" s="665" t="s">
        <v>246</v>
      </c>
      <c r="F100" s="666"/>
      <c r="G100" s="666"/>
      <c r="H100" s="667"/>
      <c r="I100" s="411" t="str">
        <f>_B.2.10_WeitereMaßnahmen</f>
        <v/>
      </c>
      <c r="J100" s="39"/>
      <c r="K100" s="66"/>
      <c r="L100" s="66"/>
      <c r="M100" s="199"/>
      <c r="N100" s="199"/>
      <c r="O100" s="199"/>
      <c r="P100" s="199"/>
      <c r="Q100" s="199"/>
      <c r="R100" s="199"/>
      <c r="S100" s="199"/>
    </row>
    <row r="101" spans="1:19" ht="6.75" customHeight="1" x14ac:dyDescent="0.2">
      <c r="A101" s="22"/>
      <c r="B101" s="22"/>
      <c r="C101" s="22"/>
      <c r="D101" s="16"/>
      <c r="E101" s="38"/>
      <c r="F101" s="38"/>
      <c r="G101" s="38"/>
      <c r="H101" s="17"/>
      <c r="I101" s="68"/>
      <c r="J101" s="72"/>
      <c r="K101" s="73"/>
      <c r="L101" s="66"/>
      <c r="M101" s="199"/>
      <c r="N101" s="199"/>
      <c r="O101" s="199"/>
      <c r="P101" s="199"/>
      <c r="Q101" s="199"/>
      <c r="R101" s="199"/>
      <c r="S101" s="199"/>
    </row>
    <row r="102" spans="1:19" ht="15.75" customHeight="1" x14ac:dyDescent="0.2">
      <c r="A102" s="22"/>
      <c r="B102" s="22"/>
      <c r="D102" s="103" t="s">
        <v>316</v>
      </c>
      <c r="E102" s="38"/>
      <c r="F102" s="38"/>
      <c r="G102" s="38"/>
      <c r="H102" s="68"/>
      <c r="I102" s="22"/>
      <c r="J102" s="74"/>
      <c r="K102" s="74"/>
      <c r="L102" s="69"/>
      <c r="M102" s="199"/>
      <c r="N102" s="199"/>
      <c r="O102" s="199"/>
      <c r="P102" s="199"/>
      <c r="Q102" s="199"/>
      <c r="R102" s="199"/>
      <c r="S102" s="199"/>
    </row>
    <row r="103" spans="1:19" s="228" customFormat="1" x14ac:dyDescent="0.2">
      <c r="A103" s="54"/>
      <c r="B103" s="54"/>
      <c r="C103" s="54"/>
      <c r="D103" s="54"/>
      <c r="E103" s="54"/>
      <c r="F103" s="54"/>
      <c r="G103" s="54"/>
      <c r="H103" s="55" t="s">
        <v>242</v>
      </c>
      <c r="I103" s="349" t="str">
        <f t="array" ref="I103">IF(I104="Angaben fehlen","",SUM(COUNTIF(I92:I100,"x")))</f>
        <v/>
      </c>
      <c r="J103" s="73"/>
      <c r="K103" s="73"/>
      <c r="L103" s="66"/>
      <c r="M103" s="198"/>
      <c r="N103" s="198"/>
      <c r="O103" s="198"/>
      <c r="P103" s="198"/>
      <c r="Q103" s="198"/>
      <c r="R103" s="198"/>
      <c r="S103" s="198"/>
    </row>
    <row r="104" spans="1:19" s="228" customFormat="1" ht="25.5" customHeight="1" x14ac:dyDescent="0.2">
      <c r="A104" s="54"/>
      <c r="B104" s="54"/>
      <c r="C104" s="54"/>
      <c r="D104" s="54"/>
      <c r="E104" s="54"/>
      <c r="F104" s="54"/>
      <c r="G104" s="54"/>
      <c r="H104" s="75" t="s">
        <v>243</v>
      </c>
      <c r="I104" s="348" t="str">
        <f t="array" ref="I104">IF(I89="","Angaben fehlen",IF(I89="Nein","Negativ",IF(AND(I89="Ja",I93:I100=""),"Neutral","Positiv")))</f>
        <v>Angaben fehlen</v>
      </c>
      <c r="J104" s="76"/>
      <c r="K104" s="76"/>
      <c r="L104" s="230"/>
      <c r="M104" s="198"/>
      <c r="N104" s="198"/>
      <c r="O104" s="198"/>
      <c r="P104" s="198"/>
      <c r="Q104" s="198"/>
      <c r="R104" s="198"/>
      <c r="S104" s="198"/>
    </row>
    <row r="105" spans="1:19" ht="24.75" customHeight="1" x14ac:dyDescent="0.2">
      <c r="A105" s="22"/>
      <c r="B105" s="22"/>
      <c r="C105" s="22"/>
      <c r="D105" s="50"/>
      <c r="E105" s="21"/>
      <c r="F105" s="22"/>
      <c r="G105" s="22"/>
      <c r="H105" s="22"/>
      <c r="I105" s="348" t="str">
        <f>IF(I104="Angaben fehlen","",IF(I104="Negativ","Nicht förderfähig","Förderfähig"))</f>
        <v/>
      </c>
      <c r="J105" s="77"/>
      <c r="K105" s="77"/>
      <c r="L105" s="58"/>
      <c r="M105" s="198"/>
      <c r="N105" s="198"/>
      <c r="O105" s="198"/>
      <c r="P105" s="199"/>
      <c r="Q105" s="199"/>
      <c r="R105" s="199"/>
      <c r="S105" s="199"/>
    </row>
    <row r="106" spans="1:19" x14ac:dyDescent="0.2">
      <c r="J106" s="17"/>
      <c r="K106" s="17"/>
      <c r="L106" s="199"/>
      <c r="M106" s="199"/>
      <c r="N106" s="199"/>
      <c r="O106" s="199"/>
      <c r="P106" s="199"/>
      <c r="Q106" s="199"/>
      <c r="R106" s="199"/>
      <c r="S106" s="199"/>
    </row>
    <row r="107" spans="1:19" x14ac:dyDescent="0.2">
      <c r="A107" s="102" t="s">
        <v>327</v>
      </c>
      <c r="B107" s="85"/>
      <c r="C107" s="85"/>
      <c r="D107" s="86"/>
      <c r="E107" s="86"/>
      <c r="F107" s="85"/>
      <c r="G107" s="85"/>
      <c r="H107" s="85"/>
      <c r="I107" s="87"/>
      <c r="J107" s="18"/>
      <c r="K107" s="18"/>
      <c r="L107" s="59"/>
      <c r="M107" s="199"/>
      <c r="N107" s="199"/>
      <c r="O107" s="199"/>
      <c r="P107" s="199"/>
      <c r="Q107" s="199"/>
      <c r="R107" s="199"/>
      <c r="S107" s="199"/>
    </row>
    <row r="108" spans="1:19" ht="6.75" customHeight="1" x14ac:dyDescent="0.2">
      <c r="A108" s="88"/>
      <c r="B108" s="18"/>
      <c r="C108" s="18"/>
      <c r="D108" s="89"/>
      <c r="E108" s="89"/>
      <c r="F108" s="18"/>
      <c r="G108" s="18"/>
      <c r="H108" s="18"/>
      <c r="I108" s="90"/>
      <c r="J108" s="18"/>
      <c r="K108" s="18"/>
      <c r="L108" s="59"/>
      <c r="M108" s="199"/>
      <c r="N108" s="199"/>
      <c r="O108" s="199"/>
      <c r="P108" s="199"/>
      <c r="Q108" s="199"/>
      <c r="R108" s="199"/>
      <c r="S108" s="199"/>
    </row>
    <row r="109" spans="1:19" ht="26.25" customHeight="1" x14ac:dyDescent="0.2">
      <c r="A109" s="88"/>
      <c r="B109" s="18"/>
      <c r="C109" s="18"/>
      <c r="D109" s="91" t="s">
        <v>328</v>
      </c>
      <c r="E109" s="92"/>
      <c r="F109" s="93"/>
      <c r="G109" s="93"/>
      <c r="H109" s="18"/>
      <c r="I109" s="348" t="str">
        <f>I64</f>
        <v>Angaben fehlen</v>
      </c>
      <c r="J109" s="18"/>
      <c r="K109" s="18"/>
      <c r="L109" s="59"/>
      <c r="M109" s="199"/>
      <c r="N109" s="199"/>
      <c r="O109" s="199"/>
      <c r="P109" s="199"/>
      <c r="Q109" s="199"/>
      <c r="R109" s="199"/>
      <c r="S109" s="199"/>
    </row>
    <row r="110" spans="1:19" ht="27.75" customHeight="1" x14ac:dyDescent="0.2">
      <c r="A110" s="88"/>
      <c r="B110" s="18"/>
      <c r="C110" s="18"/>
      <c r="D110" s="690" t="s">
        <v>329</v>
      </c>
      <c r="E110" s="690"/>
      <c r="F110" s="690"/>
      <c r="G110" s="690"/>
      <c r="H110" s="690"/>
      <c r="I110" s="348" t="str">
        <f>I82</f>
        <v>Angaben fehlen</v>
      </c>
      <c r="J110" s="18"/>
      <c r="K110" s="18"/>
      <c r="L110" s="59"/>
      <c r="M110" s="199"/>
      <c r="N110" s="199"/>
      <c r="O110" s="199"/>
      <c r="P110" s="199"/>
      <c r="Q110" s="199"/>
      <c r="R110" s="199"/>
      <c r="S110" s="199"/>
    </row>
    <row r="111" spans="1:19" ht="24.75" customHeight="1" x14ac:dyDescent="0.2">
      <c r="A111" s="88"/>
      <c r="B111" s="18"/>
      <c r="C111" s="18"/>
      <c r="D111" s="690" t="s">
        <v>330</v>
      </c>
      <c r="E111" s="690"/>
      <c r="F111" s="690"/>
      <c r="G111" s="690"/>
      <c r="H111" s="690"/>
      <c r="I111" s="348" t="str">
        <f>I104</f>
        <v>Angaben fehlen</v>
      </c>
      <c r="J111" s="18"/>
      <c r="K111" s="18"/>
      <c r="L111" s="59"/>
      <c r="M111" s="199"/>
      <c r="N111" s="199"/>
      <c r="O111" s="199"/>
      <c r="P111" s="199"/>
      <c r="Q111" s="199"/>
      <c r="R111" s="199"/>
      <c r="S111" s="199"/>
    </row>
    <row r="112" spans="1:19" ht="31.5" customHeight="1" x14ac:dyDescent="0.2">
      <c r="A112" s="88"/>
      <c r="B112" s="18"/>
      <c r="C112" s="18"/>
      <c r="D112" s="91"/>
      <c r="E112" s="89"/>
      <c r="F112" s="93"/>
      <c r="G112" s="93"/>
      <c r="H112" s="94" t="s">
        <v>326</v>
      </c>
      <c r="I112" s="350" t="str">
        <f>IF(OR(I109="Angaben fehlen",I110="Angaben fehlen",I111="Angaben fehlen"),"",IF(AND(I109="Positiv",OR(AND(I110="Neutral",I111="Positiv"),AND(I110="Positiv",I111="Neutral"),AND(I110="Neutral",I111="Neutral"),AND(I110="Positiv",I111="Positiv"))),"Förderfähig","Nicht förderfähig"))</f>
        <v/>
      </c>
      <c r="J112" s="18"/>
      <c r="K112" s="18"/>
      <c r="L112" s="59"/>
      <c r="M112" s="199"/>
      <c r="N112" s="199"/>
      <c r="O112" s="199"/>
      <c r="P112" s="199"/>
      <c r="Q112" s="199"/>
      <c r="R112" s="199"/>
      <c r="S112" s="199"/>
    </row>
    <row r="113" spans="1:19" ht="4.5" customHeight="1" x14ac:dyDescent="0.2">
      <c r="A113" s="95"/>
      <c r="B113" s="96"/>
      <c r="C113" s="96"/>
      <c r="D113" s="97"/>
      <c r="E113" s="98"/>
      <c r="F113" s="99"/>
      <c r="G113" s="99"/>
      <c r="H113" s="100"/>
      <c r="I113" s="101"/>
      <c r="J113" s="18"/>
      <c r="K113" s="18"/>
      <c r="L113" s="59"/>
      <c r="M113" s="199"/>
      <c r="N113" s="199"/>
      <c r="O113" s="199"/>
      <c r="P113" s="199"/>
      <c r="Q113" s="199"/>
      <c r="R113" s="199"/>
      <c r="S113" s="199"/>
    </row>
    <row r="114" spans="1:19" ht="13.5" customHeight="1" x14ac:dyDescent="0.2">
      <c r="J114" s="18"/>
      <c r="K114" s="18"/>
      <c r="L114" s="199"/>
      <c r="M114" s="199"/>
      <c r="N114" s="199"/>
      <c r="O114" s="199"/>
      <c r="P114" s="199"/>
      <c r="Q114" s="199"/>
      <c r="R114" s="199"/>
      <c r="S114" s="199"/>
    </row>
    <row r="115" spans="1:19" hidden="1" x14ac:dyDescent="0.2">
      <c r="A115" s="231" t="s">
        <v>247</v>
      </c>
      <c r="B115" s="232"/>
      <c r="C115" s="232"/>
      <c r="D115" s="232"/>
      <c r="E115" s="233"/>
      <c r="F115" s="233"/>
      <c r="G115" s="233"/>
      <c r="H115" s="233"/>
      <c r="I115" s="233"/>
      <c r="J115" s="59"/>
      <c r="K115" s="237"/>
      <c r="L115" s="59"/>
      <c r="M115" s="199"/>
      <c r="N115" s="199"/>
      <c r="O115" s="199"/>
      <c r="P115" s="199"/>
      <c r="Q115" s="199"/>
      <c r="R115" s="199"/>
      <c r="S115" s="199"/>
    </row>
    <row r="116" spans="1:19" ht="30" hidden="1" customHeight="1" x14ac:dyDescent="0.2">
      <c r="A116" s="726" t="s">
        <v>248</v>
      </c>
      <c r="B116" s="727"/>
      <c r="C116" s="727"/>
      <c r="D116" s="727"/>
      <c r="E116" s="727"/>
      <c r="F116" s="727"/>
      <c r="G116" s="727"/>
      <c r="H116" s="727"/>
      <c r="I116" s="727"/>
      <c r="J116" s="727"/>
      <c r="K116" s="234"/>
      <c r="L116" s="316"/>
      <c r="M116" s="199"/>
      <c r="N116" s="199"/>
      <c r="O116" s="199"/>
      <c r="P116" s="199"/>
      <c r="Q116" s="199"/>
      <c r="R116" s="199"/>
      <c r="S116" s="199"/>
    </row>
    <row r="117" spans="1:19" hidden="1" x14ac:dyDescent="0.2">
      <c r="A117" s="235" t="s">
        <v>249</v>
      </c>
      <c r="B117" s="236"/>
      <c r="C117" s="236"/>
      <c r="D117" s="236"/>
      <c r="E117" s="59"/>
      <c r="F117" s="59"/>
      <c r="G117" s="59"/>
      <c r="H117" s="59"/>
      <c r="I117" s="59"/>
      <c r="J117" s="59"/>
      <c r="K117" s="237"/>
      <c r="L117" s="59"/>
      <c r="M117" s="199"/>
      <c r="N117" s="199"/>
      <c r="O117" s="199"/>
      <c r="P117" s="199"/>
      <c r="Q117" s="199"/>
      <c r="R117" s="199"/>
      <c r="S117" s="199"/>
    </row>
    <row r="118" spans="1:19" hidden="1" x14ac:dyDescent="0.2">
      <c r="A118" s="235"/>
      <c r="B118" s="59"/>
      <c r="C118" s="59"/>
      <c r="D118" s="236"/>
      <c r="E118" s="236"/>
      <c r="F118" s="238"/>
      <c r="G118" s="238"/>
      <c r="H118" s="59"/>
      <c r="I118" s="59"/>
      <c r="J118" s="59"/>
      <c r="K118" s="237"/>
      <c r="L118" s="59"/>
      <c r="M118" s="199"/>
      <c r="N118" s="199"/>
      <c r="O118" s="199"/>
      <c r="P118" s="199"/>
      <c r="Q118" s="199"/>
      <c r="R118" s="199"/>
      <c r="S118" s="199"/>
    </row>
    <row r="119" spans="1:19" hidden="1" x14ac:dyDescent="0.2">
      <c r="A119" s="235"/>
      <c r="B119" s="59"/>
      <c r="C119" s="59"/>
      <c r="D119" s="236"/>
      <c r="E119" s="236"/>
      <c r="F119" s="59"/>
      <c r="G119" s="59"/>
      <c r="H119" s="59"/>
      <c r="I119" s="59"/>
      <c r="J119" s="59"/>
      <c r="K119" s="237"/>
      <c r="L119" s="59"/>
      <c r="M119" s="199"/>
      <c r="N119" s="199"/>
      <c r="O119" s="199"/>
      <c r="P119" s="199"/>
      <c r="Q119" s="199"/>
      <c r="R119" s="199"/>
      <c r="S119" s="199"/>
    </row>
    <row r="120" spans="1:19" hidden="1" x14ac:dyDescent="0.2">
      <c r="A120" s="235"/>
      <c r="B120" s="59"/>
      <c r="C120" s="59"/>
      <c r="D120" s="236"/>
      <c r="E120" s="236"/>
      <c r="F120" s="59"/>
      <c r="G120" s="59"/>
      <c r="H120" s="59"/>
      <c r="I120" s="59"/>
      <c r="J120" s="59"/>
      <c r="K120" s="237"/>
      <c r="L120" s="59"/>
      <c r="M120" s="199"/>
      <c r="N120" s="199"/>
      <c r="O120" s="199"/>
      <c r="P120" s="199"/>
      <c r="Q120" s="199"/>
      <c r="R120" s="199"/>
      <c r="S120" s="199"/>
    </row>
    <row r="121" spans="1:19" hidden="1" x14ac:dyDescent="0.2">
      <c r="A121" s="239"/>
      <c r="B121" s="728"/>
      <c r="C121" s="728"/>
      <c r="D121" s="728"/>
      <c r="E121" s="236"/>
      <c r="F121" s="59"/>
      <c r="G121" s="59"/>
      <c r="H121" s="59"/>
      <c r="I121" s="59"/>
      <c r="J121" s="59"/>
      <c r="K121" s="237"/>
      <c r="L121" s="59"/>
      <c r="M121" s="199"/>
      <c r="N121" s="199"/>
      <c r="O121" s="199"/>
      <c r="P121" s="199"/>
      <c r="Q121" s="199"/>
      <c r="R121" s="199"/>
      <c r="S121" s="199"/>
    </row>
    <row r="122" spans="1:19" ht="25.5" hidden="1" customHeight="1" x14ac:dyDescent="0.2">
      <c r="A122" s="239"/>
      <c r="B122" s="725" t="s">
        <v>90</v>
      </c>
      <c r="C122" s="725"/>
      <c r="D122" s="725"/>
      <c r="E122" s="240"/>
      <c r="F122" s="241" t="s">
        <v>250</v>
      </c>
      <c r="G122" s="331"/>
      <c r="H122" s="242"/>
      <c r="I122" s="242"/>
      <c r="J122" s="242"/>
      <c r="K122" s="243"/>
      <c r="L122" s="59"/>
      <c r="M122" s="199"/>
      <c r="N122" s="199"/>
      <c r="O122" s="199"/>
      <c r="P122" s="199"/>
      <c r="Q122" s="199"/>
      <c r="R122" s="199"/>
      <c r="S122" s="199"/>
    </row>
    <row r="123" spans="1:19" x14ac:dyDescent="0.2">
      <c r="A123" s="11"/>
      <c r="B123" s="244"/>
      <c r="C123" s="244"/>
      <c r="D123" s="245"/>
      <c r="E123" s="246"/>
      <c r="F123" s="244"/>
      <c r="G123" s="244"/>
      <c r="H123" s="11"/>
      <c r="I123" s="11"/>
      <c r="J123" s="199"/>
      <c r="K123" s="199"/>
    </row>
    <row r="124" spans="1:19" x14ac:dyDescent="0.2">
      <c r="B124" s="247"/>
      <c r="C124" s="247"/>
      <c r="D124" s="248"/>
      <c r="F124" s="247"/>
      <c r="G124" s="247"/>
    </row>
  </sheetData>
  <sheetProtection password="8333" sheet="1" objects="1" scenarios="1" formatRows="0"/>
  <mergeCells count="73">
    <mergeCell ref="E90:F90"/>
    <mergeCell ref="J86:K86"/>
    <mergeCell ref="E75:F75"/>
    <mergeCell ref="E76:F76"/>
    <mergeCell ref="E77:F77"/>
    <mergeCell ref="E78:F78"/>
    <mergeCell ref="G77:H77"/>
    <mergeCell ref="G78:H78"/>
    <mergeCell ref="G75:H75"/>
    <mergeCell ref="G76:H76"/>
    <mergeCell ref="E69:H69"/>
    <mergeCell ref="E87:H87"/>
    <mergeCell ref="B122:D122"/>
    <mergeCell ref="D110:H110"/>
    <mergeCell ref="D111:H111"/>
    <mergeCell ref="A116:J116"/>
    <mergeCell ref="B121:D121"/>
    <mergeCell ref="E100:H100"/>
    <mergeCell ref="I89:I90"/>
    <mergeCell ref="E94:H94"/>
    <mergeCell ref="E95:H95"/>
    <mergeCell ref="G92:H92"/>
    <mergeCell ref="G96:H96"/>
    <mergeCell ref="G89:H89"/>
    <mergeCell ref="G90:H90"/>
    <mergeCell ref="E89:F89"/>
    <mergeCell ref="E72:F72"/>
    <mergeCell ref="E74:F74"/>
    <mergeCell ref="H73:I73"/>
    <mergeCell ref="G71:H71"/>
    <mergeCell ref="G72:H72"/>
    <mergeCell ref="I71:I72"/>
    <mergeCell ref="G74:H74"/>
    <mergeCell ref="E71:F71"/>
    <mergeCell ref="C49:C56"/>
    <mergeCell ref="D50:D51"/>
    <mergeCell ref="E50:E51"/>
    <mergeCell ref="E54:E56"/>
    <mergeCell ref="I54:I56"/>
    <mergeCell ref="F49:G49"/>
    <mergeCell ref="F50:G50"/>
    <mergeCell ref="F52:G52"/>
    <mergeCell ref="F53:G53"/>
    <mergeCell ref="F54:G54"/>
    <mergeCell ref="F55:G55"/>
    <mergeCell ref="F56:G56"/>
    <mergeCell ref="F44:H44"/>
    <mergeCell ref="J28:K28"/>
    <mergeCell ref="F22:I22"/>
    <mergeCell ref="F25:I25"/>
    <mergeCell ref="J27:K27"/>
    <mergeCell ref="I40:I43"/>
    <mergeCell ref="I37:I39"/>
    <mergeCell ref="I31:I32"/>
    <mergeCell ref="J46:K46"/>
    <mergeCell ref="F47:G47"/>
    <mergeCell ref="F48:G48"/>
    <mergeCell ref="F59:H59"/>
    <mergeCell ref="J68:K68"/>
    <mergeCell ref="A12:I12"/>
    <mergeCell ref="A13:I13"/>
    <mergeCell ref="A15:A17"/>
    <mergeCell ref="D15:I15"/>
    <mergeCell ref="C31:C43"/>
    <mergeCell ref="E37:E38"/>
    <mergeCell ref="E33:E34"/>
    <mergeCell ref="D33:D34"/>
    <mergeCell ref="D17:I17"/>
    <mergeCell ref="E93:H93"/>
    <mergeCell ref="H91:I91"/>
    <mergeCell ref="E97:H97"/>
    <mergeCell ref="E98:H98"/>
    <mergeCell ref="E99:H99"/>
  </mergeCells>
  <conditionalFormatting sqref="I66">
    <cfRule type="cellIs" dxfId="28" priority="33" stopIfTrue="1" operator="equal">
      <formula>"Nicht förderfähig"</formula>
    </cfRule>
    <cfRule type="cellIs" dxfId="27" priority="34" stopIfTrue="1" operator="equal">
      <formula>"Förderfähig"</formula>
    </cfRule>
  </conditionalFormatting>
  <conditionalFormatting sqref="I64">
    <cfRule type="cellIs" dxfId="26" priority="31" stopIfTrue="1" operator="equal">
      <formula>"Positiv"</formula>
    </cfRule>
    <cfRule type="cellIs" dxfId="25" priority="32" stopIfTrue="1" operator="notEqual">
      <formula>"Positiv"</formula>
    </cfRule>
  </conditionalFormatting>
  <conditionalFormatting sqref="I105">
    <cfRule type="cellIs" dxfId="24" priority="29" stopIfTrue="1" operator="equal">
      <formula>"Nicht förderfähig"</formula>
    </cfRule>
    <cfRule type="cellIs" dxfId="23" priority="30" stopIfTrue="1" operator="equal">
      <formula>"Förderfähig"</formula>
    </cfRule>
  </conditionalFormatting>
  <conditionalFormatting sqref="I104">
    <cfRule type="cellIs" dxfId="22" priority="18" stopIfTrue="1" operator="equal">
      <formula>"Neutral"</formula>
    </cfRule>
    <cfRule type="cellIs" dxfId="21" priority="27" stopIfTrue="1" operator="equal">
      <formula>"Positiv"</formula>
    </cfRule>
    <cfRule type="cellIs" dxfId="20" priority="28" stopIfTrue="1" operator="notEqual">
      <formula>"Positiv"</formula>
    </cfRule>
  </conditionalFormatting>
  <conditionalFormatting sqref="I83:I85">
    <cfRule type="cellIs" dxfId="19" priority="25" stopIfTrue="1" operator="equal">
      <formula>"Nicht förderfähig"</formula>
    </cfRule>
    <cfRule type="cellIs" dxfId="18" priority="26" stopIfTrue="1" operator="equal">
      <formula>"Förderfähig"</formula>
    </cfRule>
  </conditionalFormatting>
  <conditionalFormatting sqref="I65">
    <cfRule type="cellIs" dxfId="17" priority="23" stopIfTrue="1" operator="equal">
      <formula>"Nicht förderfähig"</formula>
    </cfRule>
    <cfRule type="cellIs" dxfId="16" priority="24" stopIfTrue="1" operator="equal">
      <formula>"Förderfähig"</formula>
    </cfRule>
  </conditionalFormatting>
  <conditionalFormatting sqref="I112:I113">
    <cfRule type="cellIs" dxfId="15" priority="21" stopIfTrue="1" operator="equal">
      <formula>"nicht förderfähig"</formula>
    </cfRule>
    <cfRule type="cellIs" dxfId="14" priority="22" stopIfTrue="1" operator="equal">
      <formula>"förderfähig"</formula>
    </cfRule>
  </conditionalFormatting>
  <conditionalFormatting sqref="I109">
    <cfRule type="cellIs" dxfId="13" priority="19" stopIfTrue="1" operator="equal">
      <formula>"Positiv"</formula>
    </cfRule>
    <cfRule type="cellIs" dxfId="12" priority="20" stopIfTrue="1" operator="notEqual">
      <formula>"Positiv"</formula>
    </cfRule>
  </conditionalFormatting>
  <conditionalFormatting sqref="I82">
    <cfRule type="cellIs" dxfId="11" priority="15" stopIfTrue="1" operator="equal">
      <formula>"Neutral"</formula>
    </cfRule>
    <cfRule type="cellIs" dxfId="10" priority="16" stopIfTrue="1" operator="equal">
      <formula>"Positiv"</formula>
    </cfRule>
    <cfRule type="cellIs" dxfId="9" priority="17" stopIfTrue="1" operator="notEqual">
      <formula>"Positiv"</formula>
    </cfRule>
  </conditionalFormatting>
  <conditionalFormatting sqref="I110">
    <cfRule type="cellIs" dxfId="8" priority="12" stopIfTrue="1" operator="equal">
      <formula>"Neutral"</formula>
    </cfRule>
    <cfRule type="cellIs" dxfId="7" priority="13" stopIfTrue="1" operator="equal">
      <formula>"Positiv"</formula>
    </cfRule>
    <cfRule type="cellIs" dxfId="6" priority="14" stopIfTrue="1" operator="notEqual">
      <formula>"Positiv"</formula>
    </cfRule>
  </conditionalFormatting>
  <conditionalFormatting sqref="I111">
    <cfRule type="cellIs" dxfId="5" priority="9" stopIfTrue="1" operator="equal">
      <formula>"Neutral"</formula>
    </cfRule>
    <cfRule type="cellIs" dxfId="4" priority="10" stopIfTrue="1" operator="equal">
      <formula>"Positiv"</formula>
    </cfRule>
    <cfRule type="cellIs" dxfId="3" priority="11" stopIfTrue="1" operator="notEqual">
      <formula>"Positiv"</formula>
    </cfRule>
  </conditionalFormatting>
  <conditionalFormatting sqref="G71">
    <cfRule type="cellIs" dxfId="2" priority="8" operator="equal">
      <formula>"Nein"</formula>
    </cfRule>
  </conditionalFormatting>
  <conditionalFormatting sqref="I71">
    <cfRule type="cellIs" dxfId="1" priority="2" operator="equal">
      <formula>"Nein"</formula>
    </cfRule>
  </conditionalFormatting>
  <conditionalFormatting sqref="I89">
    <cfRule type="cellIs" dxfId="0" priority="1" operator="equal">
      <formula>"Nein"</formula>
    </cfRule>
  </conditionalFormatting>
  <dataValidations disablePrompts="1" count="23">
    <dataValidation allowBlank="1" showInputMessage="1" showErrorMessage="1" sqref="H50 H52:H56"/>
    <dataValidation type="list" allowBlank="1" showInputMessage="1" showErrorMessage="1" sqref="WVP983088 H51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formula1>$N$43:$P$43</formula1>
    </dataValidation>
    <dataValidation type="list" allowBlank="1" showInputMessage="1" showErrorMessage="1" sqref="WVP983093 H54:H56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formula1>$N$50:$Q$50</formula1>
    </dataValidation>
    <dataValidation type="list" allowBlank="1" showInputMessage="1" showErrorMessage="1" sqref="WVP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ACW89 TA89">
      <formula1>$N$71:$O$71</formula1>
    </dataValidation>
    <dataValidation type="list" allowBlank="1" showInputMessage="1" showErrorMessage="1" sqref="WVP98308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H31:H32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H33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ACW74 TA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s>
  <pageMargins left="0.39370078740157483" right="0.39370078740157483" top="0.23622047244094491" bottom="0.43307086614173229" header="0.39370078740157483" footer="0.19685039370078741"/>
  <pageSetup paperSize="9" scale="70" fitToHeight="0" orientation="portrait" useFirstPageNumber="1" r:id="rId1"/>
  <headerFooter differentFirst="1">
    <oddFooter>&amp;CSeite &amp;P/&amp;N</oddFooter>
    <firstFooter>&amp;LFormularstand: 04.08.2015</firstFooter>
  </headerFooter>
  <rowBreaks count="1" manualBreakCount="1">
    <brk id="66" max="16383" man="1"/>
  </rowBreaks>
  <ignoredErrors>
    <ignoredError sqref="H41 H31:H33 H35:H40 H42:H4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A8" sqref="A8"/>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56" t="s">
        <v>251</v>
      </c>
    </row>
    <row r="3" spans="1:6" x14ac:dyDescent="0.2">
      <c r="A3" s="56"/>
    </row>
    <row r="4" spans="1:6" ht="45.75" customHeight="1" x14ac:dyDescent="0.2">
      <c r="A4" s="289" t="s">
        <v>252</v>
      </c>
      <c r="B4" s="289" t="s">
        <v>253</v>
      </c>
      <c r="C4" s="290" t="s">
        <v>254</v>
      </c>
      <c r="D4" s="290" t="s">
        <v>255</v>
      </c>
      <c r="E4" s="290" t="s">
        <v>256</v>
      </c>
      <c r="F4" s="7" t="s">
        <v>373</v>
      </c>
    </row>
    <row r="5" spans="1:6" x14ac:dyDescent="0.2">
      <c r="A5" s="291" t="s">
        <v>257</v>
      </c>
      <c r="B5" s="291" t="s">
        <v>371</v>
      </c>
      <c r="C5" s="292">
        <v>0.4</v>
      </c>
      <c r="D5" s="292">
        <v>0.6</v>
      </c>
      <c r="E5" s="293" t="s">
        <v>258</v>
      </c>
      <c r="F5" s="7" t="s">
        <v>32</v>
      </c>
    </row>
    <row r="6" spans="1:6" x14ac:dyDescent="0.2">
      <c r="A6" s="291" t="s">
        <v>259</v>
      </c>
      <c r="B6" s="291" t="s">
        <v>372</v>
      </c>
      <c r="C6" s="292">
        <v>0.4</v>
      </c>
      <c r="D6" s="292">
        <v>0.6</v>
      </c>
      <c r="E6" s="293" t="s">
        <v>258</v>
      </c>
    </row>
    <row r="7" spans="1:6" x14ac:dyDescent="0.2">
      <c r="A7" s="291" t="s">
        <v>260</v>
      </c>
      <c r="B7" s="291" t="s">
        <v>33</v>
      </c>
      <c r="C7" s="292">
        <v>0.6</v>
      </c>
      <c r="D7" s="292">
        <v>0.4</v>
      </c>
      <c r="E7" s="293" t="s">
        <v>261</v>
      </c>
    </row>
    <row r="8" spans="1:6" x14ac:dyDescent="0.2">
      <c r="A8" s="291" t="s">
        <v>262</v>
      </c>
      <c r="B8" s="291" t="s">
        <v>263</v>
      </c>
      <c r="C8" s="292">
        <v>0</v>
      </c>
      <c r="D8" s="292">
        <v>1</v>
      </c>
      <c r="E8" s="293" t="s">
        <v>264</v>
      </c>
    </row>
    <row r="9" spans="1:6" x14ac:dyDescent="0.2">
      <c r="A9" s="291" t="s">
        <v>265</v>
      </c>
      <c r="B9" s="291" t="s">
        <v>266</v>
      </c>
      <c r="C9" s="292">
        <v>0</v>
      </c>
      <c r="D9" s="292">
        <v>1</v>
      </c>
      <c r="E9" s="293" t="s">
        <v>264</v>
      </c>
    </row>
    <row r="10" spans="1:6" x14ac:dyDescent="0.2">
      <c r="A10" s="291" t="s">
        <v>267</v>
      </c>
      <c r="B10" s="291" t="s">
        <v>268</v>
      </c>
      <c r="C10" s="292">
        <v>0</v>
      </c>
      <c r="D10" s="292">
        <v>1</v>
      </c>
      <c r="E10" s="293" t="s">
        <v>264</v>
      </c>
    </row>
    <row r="11" spans="1:6" ht="25.5" x14ac:dyDescent="0.2">
      <c r="A11" s="291" t="s">
        <v>269</v>
      </c>
      <c r="B11" s="291" t="s">
        <v>270</v>
      </c>
      <c r="C11" s="292">
        <v>0.4</v>
      </c>
      <c r="D11" s="292">
        <v>0.6</v>
      </c>
      <c r="E11" s="293" t="s">
        <v>258</v>
      </c>
    </row>
    <row r="12" spans="1:6" x14ac:dyDescent="0.2">
      <c r="A12" s="291" t="s">
        <v>271</v>
      </c>
      <c r="B12" s="291" t="s">
        <v>272</v>
      </c>
      <c r="C12" s="292">
        <v>0.6</v>
      </c>
      <c r="D12" s="292">
        <v>0.4</v>
      </c>
      <c r="E12" s="293" t="s">
        <v>261</v>
      </c>
    </row>
    <row r="13" spans="1:6" x14ac:dyDescent="0.2">
      <c r="A13" s="291" t="s">
        <v>201</v>
      </c>
      <c r="B13" s="291" t="s">
        <v>273</v>
      </c>
      <c r="C13" s="292">
        <v>0.6</v>
      </c>
      <c r="D13" s="292">
        <v>0.4</v>
      </c>
      <c r="E13" s="293" t="s">
        <v>261</v>
      </c>
    </row>
    <row r="14" spans="1:6" ht="25.5" x14ac:dyDescent="0.2">
      <c r="A14" s="291" t="s">
        <v>274</v>
      </c>
      <c r="B14" s="291" t="s">
        <v>393</v>
      </c>
      <c r="C14" s="292">
        <v>0</v>
      </c>
      <c r="D14" s="292">
        <v>1</v>
      </c>
      <c r="E14" s="293" t="s">
        <v>264</v>
      </c>
    </row>
    <row r="15" spans="1:6" x14ac:dyDescent="0.2">
      <c r="A15" s="291" t="s">
        <v>275</v>
      </c>
      <c r="B15" s="291" t="s">
        <v>276</v>
      </c>
      <c r="C15" s="292">
        <v>0.6</v>
      </c>
      <c r="D15" s="292">
        <v>0.4</v>
      </c>
      <c r="E15" s="293" t="s">
        <v>261</v>
      </c>
    </row>
    <row r="16" spans="1:6" x14ac:dyDescent="0.2">
      <c r="A16" s="291" t="s">
        <v>277</v>
      </c>
      <c r="B16" s="291" t="s">
        <v>278</v>
      </c>
      <c r="C16" s="292">
        <v>0</v>
      </c>
      <c r="D16" s="292">
        <v>1</v>
      </c>
      <c r="E16" s="293" t="s">
        <v>264</v>
      </c>
    </row>
    <row r="35" spans="4:7" ht="14.25" x14ac:dyDescent="0.2">
      <c r="D35" s="732"/>
      <c r="E35" s="732"/>
      <c r="F35"/>
    </row>
    <row r="36" spans="4:7" ht="14.25" x14ac:dyDescent="0.2">
      <c r="D36" s="732"/>
      <c r="E36" s="732"/>
      <c r="F36"/>
      <c r="G36" s="7" t="str">
        <f>'Formular geplante Zielbeiträge'!AE365</f>
        <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43</vt:i4>
      </vt:variant>
    </vt:vector>
  </HeadingPairs>
  <TitlesOfParts>
    <vt:vector size="46" baseType="lpstr">
      <vt:lpstr>Formular geplante Zielbeiträge</vt:lpstr>
      <vt:lpstr>Auswertung Querschnittsziel</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_Maßnahmencode</vt:lpstr>
      <vt:lpstr>_MaßnahmeOF</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Reich, Kira (LGL)</cp:lastModifiedBy>
  <cp:lastPrinted>2015-09-14T12:04:29Z</cp:lastPrinted>
  <dcterms:created xsi:type="dcterms:W3CDTF">2014-06-12T07:06:41Z</dcterms:created>
  <dcterms:modified xsi:type="dcterms:W3CDTF">2015-09-14T12:25:44Z</dcterms:modified>
</cp:coreProperties>
</file>