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15" yWindow="45" windowWidth="12600" windowHeight="12345"/>
  </bookViews>
  <sheets>
    <sheet name="Formular geplante Zielbeiträge" sheetId="1" r:id="rId1"/>
    <sheet name="Auswertung Querschnittsziele" sheetId="6" r:id="rId2"/>
    <sheet name="Gewichtungsfaktoren" sheetId="5" state="hidden" r:id="rId3"/>
  </sheets>
  <definedNames>
    <definedName name="_1.1_Abwassermenge">'Formular geplante Zielbeiträge'!$AE$273</definedName>
    <definedName name="_1.2_Abwasserbelastung">'Formular geplante Zielbeiträge'!$AE$284</definedName>
    <definedName name="_10_UmweltwirkungAnstoßen">'Formular geplante Zielbeiträge'!$AE$497</definedName>
    <definedName name="_11_Indirekte_Wirkungen_Keine">'Formular geplante Zielbeiträge'!$AK$515</definedName>
    <definedName name="_11_Indirekte_Wirkungen_Negativ">'Formular geplante Zielbeiträge'!$AG$512</definedName>
    <definedName name="_11_Indirekte_Wirkungen_Positiv">'Formular geplante Zielbeiträge'!$AG$517</definedName>
    <definedName name="_11_Negativ_SchutzgüterNr">'Formular geplante Zielbeiträge'!$AJ$512</definedName>
    <definedName name="_11_Positiv_SchutzgüterNr">'Formular geplante Zielbeiträge'!$AJ$517</definedName>
    <definedName name="_2_Fläche">'Formular geplante Zielbeiträge'!$AE$308</definedName>
    <definedName name="_3_Luft">'Formular geplante Zielbeiträge'!$AE$325</definedName>
    <definedName name="_4_BiologischeVielfalt">'Formular geplante Zielbeiträge'!$AE$345</definedName>
    <definedName name="_5.1_A_DeckungBedarf">'Formular geplante Zielbeiträge'!$AE$366</definedName>
    <definedName name="_5.1_B_Erzeugung">'Formular geplante Zielbeiträge'!$AE$370</definedName>
    <definedName name="_5.2_Energieverbrauch">'Formular geplante Zielbeiträge'!$AE$378</definedName>
    <definedName name="_6.1_Ökologische">'Formular geplante Zielbeiträge'!$AE$400</definedName>
    <definedName name="_6.2_A_Materialeffizienz">'Formular geplante Zielbeiträge'!$AE$410</definedName>
    <definedName name="_6.2_B_Umweltfreundlichkeit">'Formular geplante Zielbeiträge'!$AE$426</definedName>
    <definedName name="_7_Transportaufkommen">'Formular geplante Zielbeiträge'!$AE$448</definedName>
    <definedName name="_8_AngekreuzteNr">'Formular geplante Zielbeiträge'!$AE$467</definedName>
    <definedName name="_8_Aufbau_Wissen">'Formular geplante Zielbeiträge'!$AE$466</definedName>
    <definedName name="_9_UmweltfreundlicheBeschaffung">'Formular geplante Zielbeiträge'!$AE$478</definedName>
    <definedName name="_Antragsteller">'Formular geplante Zielbeiträge'!$A$20</definedName>
    <definedName name="_B.1.1_Gesetz">'Formular geplante Zielbeiträge'!$AE$534</definedName>
    <definedName name="_B.1.2_Einbeziehung">'Formular geplante Zielbeiträge'!$AF$542</definedName>
    <definedName name="_B.1.3_Schulungen">'Formular geplante Zielbeiträge'!$AF$546</definedName>
    <definedName name="_B.1.4_Diversity">'Formular geplante Zielbeiträge'!$AF$550</definedName>
    <definedName name="_B.1.5_Sonstige">'Formular geplante Zielbeiträge'!$AF$555</definedName>
    <definedName name="_B.1.6_Weitere">'Formular geplante Zielbeiträge'!$AF$559</definedName>
    <definedName name="_B.2.1_Gesetz">'Formular geplante Zielbeiträge'!$AF$567</definedName>
    <definedName name="_B.2.10_WeitereMaßnahmen">'Formular geplante Zielbeiträge'!$AF$612</definedName>
    <definedName name="_B.2.2_Einbeziehung">'Formular geplante Zielbeiträge'!$AF$575</definedName>
    <definedName name="_B.2.3_Beteiligung">'Formular geplante Zielbeiträge'!$AF$579</definedName>
    <definedName name="_B.2.4_BeiBeteiligungDritter">'Formular geplante Zielbeiträge'!$AF$583</definedName>
    <definedName name="_B.2.5_Führungspositionen">'Formular geplante Zielbeiträge'!$AF$592</definedName>
    <definedName name="_B.2.6_Frauenförderung">'Formular geplante Zielbeiträge'!$AF$596</definedName>
    <definedName name="_B.2.7_Arbeitsplätze_Frauen">'Formular geplante Zielbeiträge'!$AF$600</definedName>
    <definedName name="_B.2.8_Arbeitszeitregelungen">'Formular geplante Zielbeiträge'!$AF$604</definedName>
    <definedName name="_B.2.9_SpezielleEinrichtungen">'Formular geplante Zielbeiträge'!$AF$608</definedName>
    <definedName name="_ftn1" localSheetId="0">'Formular geplante Zielbeiträge'!#REF!</definedName>
    <definedName name="_ftnref1" localSheetId="0">'Formular geplante Zielbeiträge'!#REF!</definedName>
    <definedName name="_Maßnahmencode">'Formular geplante Zielbeiträge'!$AE$29</definedName>
    <definedName name="_MaßnahmeOF">'Formular geplante Zielbeiträge'!#REF!</definedName>
    <definedName name="_O33_Fläche">'Formular geplante Zielbeiträge'!$AE$309</definedName>
    <definedName name="_Projektbezeichnung">'Formular geplante Zielbeiträge'!$A$22</definedName>
    <definedName name="Angabe_lt._Formular">"Ja; Nein"</definedName>
    <definedName name="_xlnm.Print_Area" localSheetId="0">'Formular geplante Zielbeiträge'!$A$1:$AP$616</definedName>
  </definedNames>
  <calcPr calcId="145621"/>
</workbook>
</file>

<file path=xl/calcChain.xml><?xml version="1.0" encoding="utf-8"?>
<calcChain xmlns="http://schemas.openxmlformats.org/spreadsheetml/2006/main">
  <c r="AE481" i="1" l="1"/>
  <c r="AG45" i="1" l="1"/>
  <c r="T41" i="6" l="1"/>
  <c r="T42" i="6"/>
  <c r="AE273" i="1" l="1"/>
  <c r="AE284" i="1"/>
  <c r="Z306" i="1"/>
  <c r="AE309" i="1"/>
  <c r="AE308" i="1" s="1"/>
  <c r="AE325" i="1"/>
  <c r="AE345" i="1"/>
  <c r="AE366" i="1"/>
  <c r="AE370" i="1"/>
  <c r="AE378" i="1"/>
  <c r="AE400" i="1"/>
  <c r="AE410" i="1"/>
  <c r="AE426" i="1"/>
  <c r="H42" i="6" l="1"/>
  <c r="G42" i="6"/>
  <c r="G39" i="6"/>
  <c r="H39" i="6"/>
  <c r="G37" i="6"/>
  <c r="H37" i="6"/>
  <c r="H35" i="6"/>
  <c r="I35" i="6" s="1"/>
  <c r="G35" i="6"/>
  <c r="G31" i="6"/>
  <c r="H31" i="6"/>
  <c r="G43" i="6"/>
  <c r="H43" i="6"/>
  <c r="G40" i="6"/>
  <c r="H40" i="6"/>
  <c r="G38" i="6"/>
  <c r="H38" i="6"/>
  <c r="H36" i="6"/>
  <c r="I36" i="6" s="1"/>
  <c r="G36" i="6"/>
  <c r="G33" i="6"/>
  <c r="H33" i="6"/>
  <c r="I33" i="6" s="1"/>
  <c r="G32" i="6"/>
  <c r="H32" i="6"/>
  <c r="AE466" i="1"/>
  <c r="I40" i="6" l="1"/>
  <c r="I31" i="6"/>
  <c r="I37" i="6"/>
  <c r="H50" i="6"/>
  <c r="I44" i="6" l="1" a="1"/>
  <c r="I44" i="6" s="1"/>
  <c r="I88" i="6" l="1"/>
  <c r="I50" i="6"/>
  <c r="F25" i="6"/>
  <c r="F22" i="6"/>
  <c r="AI519" i="1" l="1"/>
  <c r="AH519" i="1"/>
  <c r="AI518" i="1"/>
  <c r="AH518" i="1"/>
  <c r="AI517" i="1"/>
  <c r="AH517" i="1"/>
  <c r="AI514" i="1"/>
  <c r="AH514" i="1"/>
  <c r="AI513" i="1"/>
  <c r="AH513" i="1"/>
  <c r="AI512" i="1"/>
  <c r="AH512" i="1"/>
  <c r="AF550" i="1" l="1"/>
  <c r="I76" i="6" l="1"/>
  <c r="A487" i="1" l="1"/>
  <c r="AE478" i="1" l="1"/>
  <c r="H52" i="6" l="1"/>
  <c r="I52" i="6" s="1"/>
  <c r="AG33" i="1"/>
  <c r="AG34" i="1"/>
  <c r="AG35" i="1"/>
  <c r="AG36" i="1"/>
  <c r="AG37" i="1"/>
  <c r="AG38" i="1"/>
  <c r="AG39" i="1"/>
  <c r="AG40" i="1"/>
  <c r="AG41" i="1"/>
  <c r="AG42" i="1"/>
  <c r="AG43" i="1"/>
  <c r="AG44" i="1"/>
  <c r="AG32" i="1"/>
  <c r="AH32" i="1" l="1"/>
  <c r="AF612" i="1"/>
  <c r="AF608" i="1"/>
  <c r="AF604" i="1"/>
  <c r="AF600" i="1"/>
  <c r="AF596" i="1"/>
  <c r="AF592" i="1"/>
  <c r="AF583" i="1"/>
  <c r="AF579" i="1"/>
  <c r="AF575" i="1"/>
  <c r="AF559" i="1"/>
  <c r="AF555" i="1"/>
  <c r="AF546" i="1"/>
  <c r="AF567" i="1"/>
  <c r="AE534" i="1"/>
  <c r="AF542" i="1"/>
  <c r="AE467" i="1"/>
  <c r="AK515" i="1"/>
  <c r="H54" i="6" l="1"/>
  <c r="I89" i="6"/>
  <c r="I104" i="6" s="1" a="1"/>
  <c r="I104" i="6" s="1"/>
  <c r="I92" i="6"/>
  <c r="I96" i="6"/>
  <c r="I100" i="6"/>
  <c r="I75" i="6"/>
  <c r="I93" i="6"/>
  <c r="I97" i="6"/>
  <c r="I74" i="6"/>
  <c r="I94" i="6"/>
  <c r="I98" i="6"/>
  <c r="I71" i="6"/>
  <c r="I82" i="6" s="1" a="1"/>
  <c r="I82" i="6" s="1"/>
  <c r="I78" i="6"/>
  <c r="I95" i="6"/>
  <c r="I99" i="6"/>
  <c r="I77" i="6"/>
  <c r="AJ512" i="1"/>
  <c r="AG512" i="1" s="1"/>
  <c r="AJ517" i="1"/>
  <c r="AG517" i="1" s="1"/>
  <c r="H55" i="6" l="1"/>
  <c r="I81" i="6"/>
  <c r="I83" i="6"/>
  <c r="I110" i="6"/>
  <c r="I105" i="6"/>
  <c r="I103" i="6" a="1"/>
  <c r="I103" i="6" s="1"/>
  <c r="I111" i="6"/>
  <c r="H56" i="6"/>
  <c r="I20" i="6"/>
  <c r="F20" i="6" s="1"/>
  <c r="I62" i="6" l="1"/>
  <c r="I54" i="6"/>
  <c r="A520" i="1"/>
  <c r="AE497" i="1"/>
  <c r="AE448" i="1"/>
  <c r="H53" i="6" l="1"/>
  <c r="I53" i="6" s="1"/>
  <c r="H49" i="6"/>
  <c r="I49" i="6" s="1"/>
  <c r="I59" i="6" l="1" a="1"/>
  <c r="I59" i="6" s="1"/>
  <c r="I63" i="6" s="1"/>
  <c r="I64" i="6" s="1"/>
  <c r="I109" i="6" s="1"/>
  <c r="I112" i="6" s="1"/>
  <c r="G36" i="5"/>
  <c r="I65" i="6" l="1" a="1"/>
  <c r="I65" i="6" s="1"/>
</calcChain>
</file>

<file path=xl/sharedStrings.xml><?xml version="1.0" encoding="utf-8"?>
<sst xmlns="http://schemas.openxmlformats.org/spreadsheetml/2006/main" count="568" uniqueCount="425">
  <si>
    <t>EFRE-Programm "Innovation und Energiewende" in Baden-Württemberg 2014-2020</t>
  </si>
  <si>
    <t>i</t>
  </si>
  <si>
    <t>Name des Ansprechpartners</t>
  </si>
  <si>
    <t>Tel.</t>
  </si>
  <si>
    <t>E-Mail-Adresse</t>
  </si>
  <si>
    <t>Nachhaltige Mobilität</t>
  </si>
  <si>
    <t>Umwelttechnologien, Erneuerbare Energien und Ressourceneffizienz</t>
  </si>
  <si>
    <t>Gesundheit und Pflege</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</si>
  <si>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</si>
  <si>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</si>
  <si>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</si>
  <si>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</si>
  <si>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</si>
  <si>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</si>
  <si>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</si>
  <si>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</si>
  <si>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</si>
  <si>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</si>
  <si>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</si>
  <si>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</si>
  <si>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</si>
  <si>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</si>
  <si>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</si>
  <si>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</si>
  <si>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</si>
  <si>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</si>
  <si>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</si>
  <si>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</si>
  <si>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</si>
  <si>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</si>
  <si>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</si>
  <si>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</si>
  <si>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</si>
  <si>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</si>
  <si>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</si>
  <si>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</si>
  <si>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</si>
  <si>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</si>
  <si>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</si>
  <si>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</si>
  <si>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</si>
  <si>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</si>
  <si>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</si>
  <si>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</si>
  <si>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</si>
  <si>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</si>
  <si>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</si>
  <si>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</si>
  <si>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</si>
  <si>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</si>
  <si>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</si>
  <si>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</si>
  <si>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</si>
  <si>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</si>
  <si>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</si>
  <si>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</si>
  <si>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</si>
  <si>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</si>
  <si>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</si>
  <si>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</si>
  <si>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</si>
  <si>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</si>
  <si>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</si>
  <si>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</si>
  <si>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</si>
  <si>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</si>
  <si>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</si>
  <si>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</si>
  <si>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</si>
  <si>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</si>
  <si>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</si>
  <si>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</si>
  <si>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</si>
  <si>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</si>
  <si>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</si>
  <si>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</si>
  <si>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</si>
  <si>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</si>
  <si>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</si>
  <si>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</si>
  <si>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</si>
  <si>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</si>
  <si>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</si>
  <si>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</si>
  <si>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</si>
  <si>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</si>
  <si>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</si>
  <si>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</si>
  <si>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</si>
  <si>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</si>
  <si>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</si>
  <si>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</si>
  <si>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</si>
  <si>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</si>
  <si>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</si>
  <si>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</si>
  <si>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</si>
  <si>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</si>
  <si>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</si>
  <si>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</si>
  <si>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</si>
  <si>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</si>
  <si>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</si>
  <si>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</si>
  <si>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</si>
  <si>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</si>
  <si>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</si>
  <si>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</si>
  <si>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</si>
  <si>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</si>
  <si>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Bitte kreuzen Sie nur ein Feld an.</t>
  </si>
  <si>
    <t xml:space="preserve">Der Fokus des Projekts widmet sich
umweltrelevanten The-men, wodurch umwelt-relevantes Wissen und/oder Erfahrungen aufgebaut werden.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</si>
  <si>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</si>
  <si>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</si>
  <si>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</si>
  <si>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</si>
  <si>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</si>
  <si>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</si>
  <si>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</si>
  <si>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</si>
  <si>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</si>
  <si>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</si>
  <si>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</si>
  <si>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</si>
  <si>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</si>
  <si>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</si>
  <si>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</si>
  <si>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</si>
  <si>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</si>
  <si>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 in der Mehrfachnennungen möglich sind.</t>
    </r>
  </si>
  <si>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</si>
  <si>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</si>
  <si>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</si>
  <si>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</si>
  <si>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</si>
  <si>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</si>
  <si>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</si>
  <si>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</si>
  <si>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</si>
  <si>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</si>
  <si>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</si>
  <si>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</si>
  <si>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</si>
  <si>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</si>
  <si>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</si>
  <si>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</si>
  <si>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</si>
  <si>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</si>
  <si>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</si>
  <si>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</si>
  <si>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</si>
  <si>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</si>
  <si>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</si>
  <si>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</si>
  <si>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</si>
  <si>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</si>
  <si>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</si>
  <si>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</si>
  <si>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</si>
  <si>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</si>
  <si>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</si>
  <si>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</si>
  <si>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</si>
  <si>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</si>
  <si>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</si>
  <si>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</si>
  <si>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</si>
  <si>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</si>
  <si>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</si>
  <si>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</si>
  <si>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</si>
  <si>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</si>
  <si>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</si>
  <si>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</si>
  <si>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</si>
  <si>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</si>
  <si>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</si>
  <si>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</si>
  <si>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</si>
  <si>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</si>
  <si>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</si>
  <si>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</si>
  <si>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</si>
  <si>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</si>
  <si>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</si>
  <si>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</si>
  <si>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</si>
  <si>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</si>
  <si>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</si>
  <si>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</si>
  <si>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</si>
  <si>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</si>
  <si>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</si>
  <si>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</si>
  <si>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</si>
  <si>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</si>
  <si>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</si>
  <si>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</si>
  <si>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</si>
  <si>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</si>
  <si>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</si>
  <si>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r>
      <t xml:space="preserve">Fragen zu </t>
    </r>
    <r>
      <rPr>
        <b/>
        <u/>
        <sz val="10"/>
        <rFont val="Arial"/>
        <family val="2"/>
      </rPr>
      <t>direkten</t>
    </r>
    <r>
      <rPr>
        <b/>
        <sz val="10"/>
        <rFont val="Arial"/>
        <family val="2"/>
      </rPr>
      <t xml:space="preserve"> Umweltwirkungen</t>
    </r>
  </si>
  <si>
    <t xml:space="preserve">Frage Nr. </t>
  </si>
  <si>
    <t>Indikator</t>
  </si>
  <si>
    <t>Thema der (Teil-)Frage</t>
  </si>
  <si>
    <t>Erreichte Punkte je Frage</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</si>
  <si>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</si>
  <si>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</si>
  <si>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</si>
  <si>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</si>
  <si>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</si>
  <si>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</si>
  <si>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</si>
  <si>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</si>
  <si>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</si>
  <si>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</si>
  <si>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</si>
  <si>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</si>
  <si>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</si>
  <si>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Veränderung des Transportaufkommens von Gütern in der Nutzungsphase</t>
  </si>
  <si>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</si>
  <si>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</si>
  <si>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</si>
  <si>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</si>
  <si>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</si>
  <si>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</si>
  <si>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</si>
  <si>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</si>
  <si>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</si>
  <si>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</si>
  <si>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</si>
  <si>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</si>
  <si>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</si>
  <si>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</si>
  <si>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</si>
  <si>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</si>
  <si>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</si>
  <si>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</si>
  <si>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</si>
  <si>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</si>
  <si>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</si>
  <si>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</si>
  <si>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</si>
  <si>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</si>
  <si>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</si>
  <si>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</si>
  <si>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</si>
  <si>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</si>
  <si>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</si>
  <si>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</si>
  <si>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</si>
  <si>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</si>
  <si>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</si>
  <si>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</si>
  <si>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</si>
  <si>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</si>
  <si>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</si>
  <si>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</si>
  <si>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</si>
  <si>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</si>
  <si>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</si>
  <si>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</si>
  <si>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</si>
  <si>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</si>
  <si>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A6</t>
  </si>
  <si>
    <t>Verbundforschung / Angewandte Forschung</t>
  </si>
  <si>
    <t>A7</t>
  </si>
  <si>
    <t>Pilotierung von Verfahren und Anlagen zur Rückgewinnung von Phosphor (aus Abwässern)</t>
  </si>
  <si>
    <t>A8</t>
  </si>
  <si>
    <t>Startup-Accelleratoren</t>
  </si>
  <si>
    <t xml:space="preserve">Innovation in Unternehmen </t>
  </si>
  <si>
    <t>B1</t>
  </si>
  <si>
    <t>B2</t>
  </si>
  <si>
    <t>Investitionen zum Klimaschutz in Kommunen</t>
  </si>
  <si>
    <t>B3</t>
  </si>
  <si>
    <t xml:space="preserve">Bewusstseinsbildung und Bürgerbeteiligung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</si>
  <si>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</si>
  <si>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</si>
  <si>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</si>
  <si>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</si>
  <si>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</si>
  <si>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</si>
  <si>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</si>
  <si>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</si>
  <si>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</si>
  <si>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</si>
  <si>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</si>
  <si>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</si>
  <si>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</si>
  <si>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</si>
  <si>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</si>
  <si>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</si>
  <si>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</si>
  <si>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</si>
  <si>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</si>
  <si>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</si>
  <si>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</si>
  <si>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</si>
  <si>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</si>
  <si>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</si>
  <si>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</si>
  <si>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</si>
  <si>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</si>
  <si>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</si>
  <si>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</si>
  <si>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</si>
  <si>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</si>
  <si>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</si>
  <si>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</si>
  <si>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</si>
  <si>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</si>
  <si>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</si>
  <si>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</si>
  <si>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</si>
  <si>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</si>
  <si>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</si>
  <si>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</si>
  <si>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</si>
  <si>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</si>
  <si>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</si>
  <si>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</si>
  <si>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</si>
  <si>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</si>
  <si>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</si>
  <si>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</si>
  <si>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</si>
  <si>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</si>
  <si>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</si>
  <si>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</si>
  <si>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</si>
  <si>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</si>
  <si>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</si>
  <si>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</si>
  <si>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</si>
  <si>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</si>
  <si>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</si>
  <si>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</si>
  <si>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</si>
  <si>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</si>
  <si>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</si>
  <si>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</si>
  <si>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</si>
  <si>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</si>
  <si>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</si>
  <si>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</si>
  <si>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</si>
  <si>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
Darüber hinaus wird für statistische Zwecke die Zuordnung Ihres Projekts zu einem Wirtschaftszweig erhoben. </t>
    </r>
  </si>
  <si>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</si>
  <si>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</si>
  <si>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r>
      <rPr>
        <vertAlign val="superscript"/>
        <sz val="8"/>
        <color theme="1"/>
        <rFont val="Arial"/>
        <family val="2"/>
      </rPr>
      <t>3</t>
    </r>
    <r>
      <rPr>
        <sz val="8"/>
        <color theme="1"/>
        <rFont val="Arial"/>
        <family val="2"/>
      </rPr>
      <t xml:space="preserve"> vgl. „Eine europäische Strategie für Schlüsseltechnologien – Eine Brücke zu Wachstum und Beschäftigung“, COM ( 2012) 341, </t>
    </r>
    <r>
      <rPr>
        <u/>
        <sz val="8"/>
        <color theme="10"/>
        <rFont val="Arial"/>
        <family val="2"/>
      </rPr>
      <t>http://eur-lex.europa.eu/LexUriServ/LexUriServ.do?uri=COM:2012:0341:FIN:DE:PDF</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</si>
  <si>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</si>
  <si>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</si>
  <si>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</si>
  <si>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</si>
  <si>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</si>
  <si>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</si>
  <si>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</si>
  <si>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</si>
  <si>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</si>
  <si>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</si>
  <si>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</si>
  <si>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</si>
  <si>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</si>
  <si>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</si>
  <si>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</si>
  <si>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</si>
  <si>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Erreichte Punkte je (Teil-) Frage, ggf. Eingabe von Hand</t>
  </si>
  <si>
    <t>Forschungsinfrastruktur in der Angewandten Forschung</t>
  </si>
  <si>
    <t>Forschungsinfrastruktur in der Spitzenforschung</t>
  </si>
  <si>
    <t>Sonderfall</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</si>
  <si>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</si>
  <si>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</si>
  <si>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</si>
  <si>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Text und Gewichtungsfaktoren in nebenstehenden Zeilen sind in Abhängigkeit vom Formular anzupassen. Die Gewichtungsfaktoren sind im ausgeblendeten Tabellenblatt "Gewichtungsfaktoren" zu entnehmen. Bei Formularen für nicht-investive Projekte entfallen die Darstellungen zu Gewichtungsfaktoren vollständig.</t>
  </si>
  <si>
    <t>Maßnahmencode entsprechend nebenstehender Angabe zur Förderung. Wert wird zum Einlesen in Auswertungsformular (auch Makro L-Bank) benötigt.</t>
  </si>
  <si>
    <t>Doppelnennung</t>
  </si>
  <si>
    <t>Ausgabe "Fehler", wenn Doppelnennung vorliegt</t>
  </si>
  <si>
    <t>Nr. Spez. Feld</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</si>
  <si>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</si>
  <si>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</si>
  <si>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</si>
  <si>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</si>
  <si>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Bei nicht-investiven Projekten: Zellen ab hier bis letzte Zeile Frage 6 ausblenden!</t>
  </si>
  <si>
    <t xml:space="preserve">Bei nicht-investiven Projekten: Zeile mit Überschrift ist auszublenden </t>
  </si>
  <si>
    <t>1.</t>
  </si>
  <si>
    <t>2.</t>
  </si>
  <si>
    <t>Wie wirkt sich Ihr Projekt auf das Transportaufkommen von Gütern aus?</t>
  </si>
  <si>
    <t>Bei nicht-investiven Projekten: Streichung von "in der Nutzungsphase"</t>
  </si>
  <si>
    <t>Aufbau regionaler Kompetenzstellen „Netzwerk Energieeffizienz"</t>
  </si>
  <si>
    <t>Spezialisierungsfeld übergreifend</t>
  </si>
  <si>
    <t>Formular Nr. 3-A</t>
  </si>
  <si>
    <r>
      <t xml:space="preserve">Erläuterung: </t>
    </r>
    <r>
      <rPr>
        <sz val="11"/>
        <rFont val="Arial"/>
        <family val="2"/>
      </rPr>
      <t>Bitte erläutern Sie hier Ihre Angabe</t>
    </r>
  </si>
  <si>
    <r>
      <t xml:space="preserve">Definitionen </t>
    </r>
    <r>
      <rPr>
        <sz val="9"/>
        <rFont val="Arial"/>
        <family val="2"/>
      </rPr>
      <t>(Outputindikator O07)</t>
    </r>
  </si>
  <si>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</si>
  <si>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t>5. Indirekte Wirkungen auf Schutzgüter</t>
  </si>
  <si>
    <r>
      <rPr>
        <b/>
        <sz val="11"/>
        <rFont val="Arial"/>
        <family val="2"/>
      </rPr>
      <t>Ergänzende Informationen zu 5. Indirekte Wirkungen auf Schutzgüter</t>
    </r>
    <r>
      <rPr>
        <sz val="11"/>
        <rFont val="Arial"/>
        <family val="2"/>
      </rPr>
      <t xml:space="preserve">
Vergleiche ergänzende Informationen zu 4. Umweltwirkungen von angestoßenen Investitionen und von angestoßenem Konsum.
Die Punktzahl je Antwort resultiert aus der Anzahl der angegebenen Bereiche. Bei positiven bzw. negativen Wirkungen auf nur </t>
    </r>
    <r>
      <rPr>
        <u/>
        <sz val="11"/>
        <rFont val="Arial"/>
        <family val="2"/>
      </rPr>
      <t>einen</t>
    </r>
    <r>
      <rPr>
        <sz val="11"/>
        <rFont val="Arial"/>
        <family val="2"/>
      </rPr>
      <t xml:space="preserve"> Bereich, werden 0,5 bzw. -0,5 Punkte angerechnet. Bei positiven bzw. negativen Wirkungen auf </t>
    </r>
    <r>
      <rPr>
        <u/>
        <sz val="11"/>
        <rFont val="Arial"/>
        <family val="2"/>
      </rPr>
      <t>zwei oder mehr</t>
    </r>
    <r>
      <rPr>
        <sz val="11"/>
        <rFont val="Arial"/>
        <family val="2"/>
      </rPr>
      <t xml:space="preserve"> Bereiche, wird 1 bzw. -1 Punkt angerechnet. Die Gesamtpunktzahl für diesen Indikator ergibt sich aus der Summe der Punkte pro Antwort.</t>
    </r>
  </si>
  <si>
    <r>
      <rPr>
        <b/>
        <sz val="11"/>
        <rFont val="Arial"/>
        <family val="2"/>
      </rPr>
      <t>Direkte und Indirekte Umweltwirkungen</t>
    </r>
    <r>
      <rPr>
        <sz val="1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nicht-investiv eingestuft und wird daher ausschließlich in Bezug auf seine </t>
    </r>
    <r>
      <rPr>
        <sz val="11"/>
        <rFont val="Arial"/>
        <family val="2"/>
      </rPr>
      <t>indirekten Umweltwirkungen bewertet.</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</si>
  <si>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</si>
  <si>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r>
      <rPr>
        <b/>
        <sz val="11"/>
        <rFont val="Arial"/>
        <family val="2"/>
      </rPr>
      <t xml:space="preserve">Ergänzende Informationen zu 1. Veränderungen des Transportaufkommens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</si>
  <si>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t>Anlage zum Antrag auf Förderung</t>
  </si>
  <si>
    <t>Formular zur elektronischen Übermittlung als Excel-Datei an efre@l-bank.de</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</si>
  <si>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Das Bewertungsergebnis wird  auf der Grundlage Ihrer Angaben in Teil II des Formulars "Geplante Zielbeiträge beim Antrag auf Förderung" automatisiert ermittelt.</t>
    </r>
  </si>
  <si>
    <t>Die endgültigen Bewertungsergebnisse stehen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</si>
  <si>
    <r>
      <t xml:space="preserve">Gesetzliche Anforderungen an das Querschnittsziel werden erfüllt
Hinweis: </t>
    </r>
    <r>
      <rPr>
        <sz val="10"/>
        <rFont val="Arial"/>
        <family val="2"/>
      </rPr>
      <t>Die Beantwortung der Frage mit "Ja" ist Voraussetzung für die Förderung im EFRE-Programm.</t>
    </r>
  </si>
  <si>
    <r>
      <t xml:space="preserve">Gesetzliche Anforderungen an das Querschnittsziel werden erfüllt
Hinweis: </t>
    </r>
    <r>
      <rPr>
        <sz val="10"/>
        <rFont val="Arial"/>
        <family val="2"/>
      </rPr>
      <t>Die Beantwortung der Frage mit "Ja" ist Voraussetzung für die Förderung im EFRE-Programm.</t>
    </r>
    <r>
      <rPr>
        <b/>
        <sz val="10"/>
        <rFont val="Arial"/>
        <family val="2"/>
      </rPr>
      <t xml:space="preserve">
</t>
    </r>
  </si>
  <si>
    <r>
      <rPr>
        <b/>
        <sz val="11"/>
        <rFont val="Arial"/>
        <family val="2"/>
      </rPr>
      <t>Ergänzende Informationen zu 4. Umweltwirkungen von angestoßenen Investitionen und von angestoßenem Konsum</t>
    </r>
    <r>
      <rPr>
        <sz val="11"/>
        <rFont val="Arial"/>
        <family val="2"/>
      </rPr>
      <t xml:space="preserve">
Diese Frage ist auf die Bewertung der indirekt durch Ihr gefördertes Projekt verursachten Umweltwirkungen ausgerichtet (wie auch die weiteren Fragen 1 bis 5). Nicht bewertet werden die direkten Umweltwirkungen Ihres Projekts.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</si>
  <si>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</si>
  <si>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rFont val="Arial"/>
        <family val="2"/>
      </rPr>
      <t>Bewertungsgegenstand</t>
    </r>
    <r>
      <rPr>
        <sz val="11"/>
        <rFont val="Arial"/>
        <family val="2"/>
      </rPr>
      <t xml:space="preserve">
Bitte beziehen Sie Ihre Antworten </t>
    </r>
    <r>
      <rPr>
        <sz val="11"/>
        <rFont val="Arial"/>
        <family val="2"/>
      </rPr>
      <t xml:space="preserve">auf die </t>
    </r>
    <r>
      <rPr>
        <u/>
        <sz val="11"/>
        <rFont val="Arial"/>
        <family val="2"/>
      </rPr>
      <t>indirekten</t>
    </r>
    <r>
      <rPr>
        <sz val="11"/>
        <rFont val="Arial"/>
        <family val="2"/>
      </rPr>
      <t xml:space="preserve"> Umweltwirkungen, von denen plausibel erwartet werden kann, dass sie in Folge Ihres Projekts entstehen bzw. durch Ihr Projekt angestoßen werden. Dabei kann es sich z. B. um Umweltwirkungen handeln, die in Folge der Anwendung von Produkten, Dienstleistungen oder Prozessen entstehen, die durch Ihr Projekt entwickelt oder zu denen in Ihrem Projekt Wissen erarbeitet bzw. weitergegeben wird.
Ihre Angaben können Sie z.B. auf der Grundlage von Erfahrungswerten oder aufgrund des Bezugs Ihres Projekts zu einem der Spezialisierungsfelder des EFRE-Programms mit einem klaren Umweltbezug machen (z. B. Spezialisierungsfeld "Umwelttechnologien, Erneuerbare Energien und Ressourceneffizienz"). </t>
    </r>
  </si>
  <si>
    <t>Intermediäre des Technologietransfers</t>
  </si>
  <si>
    <t>Werden bei der Umsetzung Ihres Projekts die Prinzipien einer umweltfreundlichen Beschaffung umfassend eingehalten?</t>
  </si>
  <si>
    <t>Hinweis zu Durchführung und Nachweis von Informations- und Kommunikationsmaßnahmen:</t>
  </si>
  <si>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5 Themen, bei denen spezifische Fragen zu </t>
    </r>
    <r>
      <rPr>
        <sz val="11"/>
        <color theme="1"/>
        <rFont val="Arial"/>
        <family val="2"/>
      </rPr>
      <t>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</si>
  <si>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
Fragen können Sie gerne unter vorgenannter E-Mail-Adresse an die L-Bank richten.</t>
    </r>
  </si>
  <si>
    <t>Mit Transparenzange-boten erreichte KMU</t>
  </si>
  <si>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</si>
  <si>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t xml:space="preserve">Bitte vergewissern Sie sich, dass Ihre Angaben vollständig sind und übermitteln Sie dann das ausgefüllte Formular </t>
    </r>
    <r>
      <rPr>
        <b/>
        <u/>
        <sz val="11"/>
        <rFont val="Arial"/>
        <family val="2"/>
      </rPr>
      <t>elektronisch als Excel-Datei</t>
    </r>
    <r>
      <rPr>
        <b/>
        <sz val="11"/>
        <rFont val="Arial"/>
        <family val="2"/>
      </rPr>
      <t xml:space="preserve"> an die L-Bank, 
E-Mail: efre@l-bank.de. 
Ihr Antrag auf Förderung enthält eine Erklärung, nach der Ihre Angaben in diesem Formular ohne Ihre Unterschrift gültig sind.</t>
    </r>
  </si>
  <si>
    <r>
      <rPr>
        <b/>
        <sz val="11"/>
        <rFont val="Arial"/>
        <family val="2"/>
      </rPr>
      <t xml:space="preserve">Wieviele KMU sollen im Rahmen Ihres Projekts mit Transparenzangeboten erreicht werden?
</t>
    </r>
    <r>
      <rPr>
        <sz val="9"/>
        <rFont val="Arial"/>
        <family val="2"/>
      </rPr>
      <t>(Outputindikator O07)</t>
    </r>
  </si>
  <si>
    <t>Anzugeben ist die Zahl der kleinen und mittleren Unternehmen (KMU), die im Rahmen des beantragten Projekts mit Transparenzangeboten wie z. B. Beratungsgesprächen, Informationsveranstaltungen etc. erreicht werden sollen.
Bei Abschluss von Förderprojekten ist die Zahl der mit den Transparenzangeboten tatsächlich erreichten KMU anzugeben, die auf der Grundlage der Angaben in Jahresberichten der geförderten Intermediäre des Technologietransfers zu ermitteln ist.</t>
  </si>
  <si>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</si>
  <si>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</si>
  <si>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</si>
  <si>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</si>
  <si>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</si>
  <si>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</si>
  <si>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r>
      <rPr>
        <b/>
        <u/>
        <sz val="14"/>
        <rFont val="Arial"/>
        <family val="2"/>
      </rPr>
      <t>Geplante Zielbeiträge beim Antrag auf Förderung</t>
    </r>
    <r>
      <rPr>
        <b/>
        <sz val="14"/>
        <rFont val="Arial"/>
        <family val="2"/>
      </rPr>
      <t xml:space="preserve">
von
INTERMEDIÄREN DES TECHNOLOGIETRANSFERS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</si>
</sst>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4" x14ac:knownFonts="1">
    <font>
      <sz val="11"/>
      <color theme="1"/>
      <name val="Arial"/>
      <family val="2"/>
    </font>
    <font>
      <sz val="10"/>
      <color theme="1"/>
      <name val="Arial"/>
      <family val="2"/>
    </font>
    <font>
      <sz val="10"/>
      <color theme="1"/>
      <name val="Arial"/>
      <family val="2"/>
    </font>
    <font>
      <b/>
      <sz val="11"/>
      <color theme="1"/>
      <name val="Arial"/>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vertAlign val="superscript"/>
      <sz val="11"/>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b/>
      <i/>
      <sz val="10"/>
      <name val="Arial"/>
      <family val="2"/>
    </font>
    <font>
      <sz val="11"/>
      <color theme="8" tint="-0.249977111117893"/>
      <name val="Arial"/>
      <family val="2"/>
    </font>
    <font>
      <sz val="9"/>
      <name val="Arial"/>
      <family val="2"/>
    </font>
    <font>
      <u/>
      <sz val="11"/>
      <name val="Arial"/>
      <family val="2"/>
    </font>
    <font>
      <b/>
      <u/>
      <sz val="14"/>
      <name val="Arial"/>
      <family val="2"/>
    </font>
    <font>
      <sz val="14"/>
      <name val="Arial"/>
      <family val="2"/>
    </font>
    <font>
      <b/>
      <sz val="11"/>
      <name val="Calibri"/>
      <family val="2"/>
    </font>
    <font>
      <b/>
      <sz val="12"/>
      <name val="Arial"/>
      <family val="2"/>
    </font>
    <font>
      <vertAlign val="superscript"/>
      <sz val="8"/>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9" fillId="0" borderId="0" applyNumberFormat="0" applyFill="0" applyBorder="0" applyAlignment="0" applyProtection="0"/>
    <xf numFmtId="0" fontId="21" fillId="0" borderId="0"/>
    <xf numFmtId="9" fontId="21" fillId="0" borderId="0" applyFont="0" applyFill="0" applyBorder="0" applyAlignment="0" applyProtection="0"/>
  </cellStyleXfs>
  <cellXfs count="709">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1" fillId="0" borderId="0" xfId="2" applyProtection="1"/>
    <xf numFmtId="0" fontId="21" fillId="0" borderId="0" xfId="2" applyAlignment="1" applyProtection="1">
      <alignment horizontal="left"/>
    </xf>
    <xf numFmtId="0" fontId="21" fillId="0" borderId="0" xfId="2"/>
    <xf numFmtId="0" fontId="21" fillId="0" borderId="0" xfId="2" applyFont="1" applyAlignment="1" applyProtection="1">
      <alignment horizontal="left"/>
    </xf>
    <xf numFmtId="0" fontId="21" fillId="0" borderId="0" xfId="2" applyFont="1" applyFill="1" applyBorder="1" applyAlignment="1" applyProtection="1">
      <alignment horizontal="left" vertical="top" wrapText="1"/>
    </xf>
    <xf numFmtId="0" fontId="22" fillId="0" borderId="0" xfId="2" applyFont="1" applyFill="1" applyBorder="1" applyAlignment="1" applyProtection="1">
      <alignment horizontal="left" vertical="top"/>
    </xf>
    <xf numFmtId="0" fontId="21" fillId="0" borderId="0" xfId="2" applyFill="1" applyProtection="1"/>
    <xf numFmtId="0" fontId="22" fillId="0" borderId="0" xfId="2" applyFont="1" applyFill="1" applyBorder="1" applyAlignment="1" applyProtection="1">
      <alignment horizontal="center" vertical="top" wrapText="1"/>
    </xf>
    <xf numFmtId="0" fontId="22" fillId="0" borderId="0" xfId="2" applyFont="1" applyAlignment="1" applyProtection="1">
      <alignment horizontal="left"/>
    </xf>
    <xf numFmtId="0" fontId="21" fillId="0" borderId="0" xfId="2" applyFont="1" applyBorder="1" applyAlignment="1" applyProtection="1">
      <alignment horizontal="left" vertical="top" wrapText="1"/>
    </xf>
    <xf numFmtId="0" fontId="21" fillId="0" borderId="0" xfId="2" applyFont="1" applyBorder="1" applyAlignment="1" applyProtection="1">
      <alignment horizontal="left" vertical="top"/>
    </xf>
    <xf numFmtId="0" fontId="22" fillId="0" borderId="0" xfId="2" applyFont="1" applyBorder="1" applyAlignment="1" applyProtection="1">
      <alignment horizontal="left" vertical="top"/>
    </xf>
    <xf numFmtId="0" fontId="21" fillId="0" borderId="0" xfId="2" applyBorder="1" applyProtection="1"/>
    <xf numFmtId="0" fontId="21" fillId="0" borderId="0" xfId="2" applyFill="1" applyBorder="1" applyProtection="1"/>
    <xf numFmtId="0" fontId="21" fillId="0" borderId="3" xfId="2" applyBorder="1" applyProtection="1"/>
    <xf numFmtId="0" fontId="22" fillId="0" borderId="0" xfId="2" applyFont="1" applyBorder="1" applyAlignment="1" applyProtection="1">
      <alignment horizontal="left"/>
    </xf>
    <xf numFmtId="0" fontId="22" fillId="0" borderId="0" xfId="2" applyFont="1" applyBorder="1" applyAlignment="1" applyProtection="1">
      <alignment horizontal="left" vertical="center"/>
    </xf>
    <xf numFmtId="0" fontId="21" fillId="0" borderId="0" xfId="2" applyFont="1" applyBorder="1" applyAlignment="1" applyProtection="1">
      <alignment horizontal="left"/>
    </xf>
    <xf numFmtId="0" fontId="21" fillId="0" borderId="0" xfId="2" applyFont="1" applyBorder="1" applyProtection="1"/>
    <xf numFmtId="0" fontId="22" fillId="0" borderId="1" xfId="2" applyFont="1" applyBorder="1" applyAlignment="1" applyProtection="1">
      <alignment horizontal="left" vertical="top"/>
    </xf>
    <xf numFmtId="0" fontId="22" fillId="0" borderId="1" xfId="2" applyFont="1" applyBorder="1" applyAlignment="1" applyProtection="1">
      <alignment vertical="top"/>
    </xf>
    <xf numFmtId="1" fontId="22" fillId="0" borderId="13" xfId="2" quotePrefix="1" applyNumberFormat="1" applyFont="1" applyBorder="1" applyAlignment="1" applyProtection="1">
      <alignment horizontal="left" vertical="top" wrapText="1"/>
    </xf>
    <xf numFmtId="0" fontId="22" fillId="0" borderId="4" xfId="2" applyFont="1" applyBorder="1" applyAlignment="1" applyProtection="1">
      <alignment horizontal="left" vertical="top"/>
    </xf>
    <xf numFmtId="0" fontId="21" fillId="0" borderId="12" xfId="2" applyFont="1" applyBorder="1" applyAlignment="1" applyProtection="1">
      <alignment vertical="top" wrapText="1"/>
    </xf>
    <xf numFmtId="2" fontId="21" fillId="5" borderId="1" xfId="2" applyNumberFormat="1" applyFont="1" applyFill="1" applyBorder="1" applyAlignment="1" applyProtection="1">
      <alignment horizontal="left" vertical="top"/>
    </xf>
    <xf numFmtId="16" fontId="22" fillId="0" borderId="16" xfId="2" quotePrefix="1" applyNumberFormat="1" applyFont="1" applyBorder="1" applyAlignment="1" applyProtection="1">
      <alignment horizontal="left" wrapText="1"/>
    </xf>
    <xf numFmtId="0" fontId="22" fillId="0" borderId="9" xfId="2" applyFont="1" applyBorder="1" applyAlignment="1" applyProtection="1">
      <alignment horizontal="left"/>
    </xf>
    <xf numFmtId="0" fontId="21" fillId="0" borderId="4" xfId="2" applyFont="1" applyBorder="1" applyAlignment="1" applyProtection="1">
      <alignment vertical="top" wrapText="1"/>
    </xf>
    <xf numFmtId="0" fontId="21" fillId="0" borderId="1" xfId="2" applyFont="1" applyBorder="1" applyAlignment="1" applyProtection="1">
      <alignment horizontal="left" vertical="top" wrapText="1"/>
    </xf>
    <xf numFmtId="1" fontId="22" fillId="0" borderId="17" xfId="2" quotePrefix="1" applyNumberFormat="1" applyFont="1" applyBorder="1" applyAlignment="1" applyProtection="1">
      <alignment horizontal="left" vertical="top" wrapText="1"/>
    </xf>
    <xf numFmtId="16" fontId="22" fillId="0" borderId="17" xfId="2" quotePrefix="1" applyNumberFormat="1" applyFont="1" applyBorder="1" applyAlignment="1" applyProtection="1">
      <alignment horizontal="left" wrapText="1"/>
    </xf>
    <xf numFmtId="0" fontId="21" fillId="0" borderId="11" xfId="2" applyFont="1" applyBorder="1" applyAlignment="1" applyProtection="1">
      <alignment vertical="top" wrapText="1"/>
    </xf>
    <xf numFmtId="1" fontId="22" fillId="0" borderId="16" xfId="2" quotePrefix="1" applyNumberFormat="1" applyFont="1" applyBorder="1" applyAlignment="1" applyProtection="1">
      <alignment horizontal="left" vertical="top" wrapText="1"/>
    </xf>
    <xf numFmtId="1" fontId="22" fillId="0" borderId="0" xfId="2" quotePrefix="1" applyNumberFormat="1" applyFont="1" applyBorder="1" applyAlignment="1" applyProtection="1">
      <alignment horizontal="left" vertical="top" wrapText="1"/>
    </xf>
    <xf numFmtId="0" fontId="22" fillId="0" borderId="0" xfId="2" applyFont="1" applyBorder="1" applyAlignment="1" applyProtection="1">
      <alignment horizontal="left" vertical="top" wrapText="1"/>
    </xf>
    <xf numFmtId="2" fontId="21" fillId="5" borderId="0" xfId="2" applyNumberFormat="1" applyFont="1" applyFill="1" applyBorder="1" applyAlignment="1" applyProtection="1">
      <alignment horizontal="left" vertical="top"/>
    </xf>
    <xf numFmtId="2" fontId="21" fillId="5" borderId="0" xfId="2" applyNumberFormat="1" applyFont="1" applyFill="1" applyBorder="1" applyAlignment="1" applyProtection="1">
      <alignment horizontal="left" vertical="top" wrapText="1"/>
    </xf>
    <xf numFmtId="0" fontId="22" fillId="0" borderId="0" xfId="2" applyFont="1" applyBorder="1" applyAlignment="1" applyProtection="1">
      <alignment vertical="center"/>
    </xf>
    <xf numFmtId="0" fontId="22" fillId="5" borderId="1" xfId="2" applyFont="1" applyFill="1" applyBorder="1" applyAlignment="1" applyProtection="1">
      <alignment horizontal="left" vertical="top"/>
    </xf>
    <xf numFmtId="1" fontId="21" fillId="0" borderId="1" xfId="2" applyNumberFormat="1" applyFont="1" applyFill="1" applyBorder="1" applyAlignment="1" applyProtection="1">
      <alignment horizontal="center" vertical="center"/>
    </xf>
    <xf numFmtId="0" fontId="22" fillId="0" borderId="8" xfId="2" applyFont="1" applyBorder="1" applyAlignment="1" applyProtection="1">
      <alignment horizontal="left"/>
    </xf>
    <xf numFmtId="0" fontId="21" fillId="0" borderId="9" xfId="2" applyFont="1" applyFill="1" applyBorder="1" applyAlignment="1" applyProtection="1">
      <alignment horizontal="left" vertical="top" wrapText="1"/>
    </xf>
    <xf numFmtId="2" fontId="21" fillId="0" borderId="13" xfId="2" applyNumberFormat="1" applyFont="1" applyFill="1" applyBorder="1" applyAlignment="1" applyProtection="1">
      <alignment horizontal="center" vertical="center" wrapText="1"/>
    </xf>
    <xf numFmtId="0" fontId="22" fillId="0" borderId="5" xfId="2" applyFont="1" applyBorder="1" applyAlignment="1" applyProtection="1">
      <alignment horizontal="left"/>
    </xf>
    <xf numFmtId="2" fontId="21" fillId="0" borderId="16" xfId="2" applyNumberFormat="1" applyFont="1" applyFill="1" applyBorder="1" applyAlignment="1" applyProtection="1">
      <alignment horizontal="center" vertical="center" wrapText="1"/>
    </xf>
    <xf numFmtId="2" fontId="21" fillId="5" borderId="0" xfId="2" applyNumberFormat="1" applyFont="1" applyFill="1" applyBorder="1" applyAlignment="1" applyProtection="1">
      <alignment horizontal="center" vertical="center"/>
    </xf>
    <xf numFmtId="0" fontId="21" fillId="0" borderId="0" xfId="2" applyBorder="1" applyAlignment="1" applyProtection="1">
      <alignment horizontal="left"/>
    </xf>
    <xf numFmtId="0" fontId="21" fillId="0" borderId="0" xfId="2" applyFont="1" applyBorder="1" applyAlignment="1" applyProtection="1">
      <alignment horizontal="right"/>
    </xf>
    <xf numFmtId="0" fontId="32" fillId="0" borderId="0" xfId="2" applyFont="1" applyFill="1" applyBorder="1" applyAlignment="1" applyProtection="1">
      <alignment horizontal="right"/>
    </xf>
    <xf numFmtId="2" fontId="21" fillId="5" borderId="0" xfId="2" applyNumberFormat="1" applyFont="1" applyFill="1" applyBorder="1" applyAlignment="1" applyProtection="1">
      <alignment horizontal="center"/>
    </xf>
    <xf numFmtId="0" fontId="22" fillId="0" borderId="0" xfId="2" applyFont="1" applyBorder="1" applyProtection="1"/>
    <xf numFmtId="0" fontId="22" fillId="0" borderId="0" xfId="2" applyFont="1" applyBorder="1" applyAlignment="1" applyProtection="1">
      <alignment horizontal="right"/>
    </xf>
    <xf numFmtId="0" fontId="22" fillId="0" borderId="0" xfId="2" applyFont="1"/>
    <xf numFmtId="0" fontId="22" fillId="0" borderId="0" xfId="2" applyFont="1" applyBorder="1" applyAlignment="1" applyProtection="1">
      <alignment horizontal="right" vertical="top"/>
    </xf>
    <xf numFmtId="2" fontId="21" fillId="5" borderId="0" xfId="2" applyNumberFormat="1" applyFont="1" applyFill="1" applyBorder="1" applyAlignment="1" applyProtection="1">
      <alignment horizontal="left"/>
    </xf>
    <xf numFmtId="0" fontId="21" fillId="5" borderId="0" xfId="2" applyFill="1" applyBorder="1" applyProtection="1"/>
    <xf numFmtId="0" fontId="22" fillId="0" borderId="14" xfId="2" applyFont="1" applyBorder="1" applyAlignment="1" applyProtection="1">
      <alignment vertical="top"/>
    </xf>
    <xf numFmtId="0" fontId="22" fillId="0" borderId="5" xfId="2" applyFont="1" applyBorder="1" applyAlignment="1" applyProtection="1">
      <alignment horizontal="left" vertical="top"/>
    </xf>
    <xf numFmtId="0" fontId="22" fillId="0" borderId="8" xfId="2" applyFont="1" applyBorder="1" applyAlignment="1" applyProtection="1">
      <alignment vertical="top"/>
    </xf>
    <xf numFmtId="0" fontId="22" fillId="0" borderId="3" xfId="2" applyFont="1" applyBorder="1" applyAlignment="1" applyProtection="1">
      <alignment horizontal="left" vertical="top" wrapText="1"/>
    </xf>
    <xf numFmtId="0" fontId="22" fillId="0" borderId="1" xfId="2" applyFont="1" applyBorder="1" applyAlignment="1" applyProtection="1">
      <alignment vertical="top" wrapText="1"/>
    </xf>
    <xf numFmtId="0" fontId="22" fillId="0" borderId="0" xfId="2" applyFont="1" applyBorder="1" applyAlignment="1" applyProtection="1">
      <alignment vertical="top" wrapText="1"/>
    </xf>
    <xf numFmtId="0" fontId="21" fillId="5" borderId="0" xfId="2" applyFont="1" applyFill="1" applyBorder="1" applyAlignment="1" applyProtection="1">
      <alignment horizontal="center" vertical="center"/>
    </xf>
    <xf numFmtId="0" fontId="22" fillId="0" borderId="0" xfId="2" applyFont="1" applyBorder="1" applyAlignment="1" applyProtection="1">
      <alignment vertical="top"/>
    </xf>
    <xf numFmtId="0" fontId="21" fillId="0" borderId="0" xfId="2" applyFont="1" applyFill="1" applyBorder="1" applyAlignment="1" applyProtection="1">
      <alignment horizontal="right" vertical="top"/>
    </xf>
    <xf numFmtId="0" fontId="21" fillId="5" borderId="0" xfId="2" applyFont="1" applyFill="1" applyBorder="1" applyProtection="1"/>
    <xf numFmtId="0" fontId="21" fillId="0" borderId="6" xfId="2" applyFont="1" applyBorder="1" applyProtection="1"/>
    <xf numFmtId="0" fontId="22" fillId="0" borderId="5" xfId="2" applyFont="1" applyBorder="1" applyAlignment="1" applyProtection="1">
      <alignment vertical="top"/>
    </xf>
    <xf numFmtId="2" fontId="21" fillId="0" borderId="0" xfId="2" applyNumberFormat="1" applyFont="1" applyFill="1" applyBorder="1" applyAlignment="1" applyProtection="1">
      <alignment horizontal="left" vertical="top"/>
    </xf>
    <xf numFmtId="0" fontId="21" fillId="0" borderId="0" xfId="2" applyFont="1" applyFill="1" applyBorder="1" applyAlignment="1" applyProtection="1">
      <alignment horizontal="center" vertical="center"/>
    </xf>
    <xf numFmtId="0" fontId="21" fillId="0" borderId="0" xfId="2" applyFont="1" applyFill="1" applyBorder="1" applyProtection="1"/>
    <xf numFmtId="0" fontId="22" fillId="0" borderId="8" xfId="2" applyFont="1" applyBorder="1" applyAlignment="1" applyProtection="1">
      <alignment horizontal="right" vertical="top"/>
    </xf>
    <xf numFmtId="2" fontId="21" fillId="0" borderId="0" xfId="2" applyNumberFormat="1" applyFont="1" applyFill="1" applyBorder="1" applyAlignment="1" applyProtection="1">
      <alignment horizontal="center" vertical="top"/>
    </xf>
    <xf numFmtId="2" fontId="21" fillId="0" borderId="0" xfId="2" applyNumberFormat="1" applyFont="1" applyFill="1" applyBorder="1" applyAlignment="1" applyProtection="1">
      <alignment horizontal="left"/>
    </xf>
    <xf numFmtId="0" fontId="22" fillId="0" borderId="1" xfId="2" applyFont="1" applyBorder="1" applyAlignment="1" applyProtection="1">
      <alignment horizontal="left" wrapText="1"/>
    </xf>
    <xf numFmtId="0" fontId="21" fillId="0" borderId="4" xfId="2" applyFont="1" applyFill="1" applyBorder="1" applyAlignment="1" applyProtection="1">
      <alignment horizontal="center" vertical="center"/>
    </xf>
    <xf numFmtId="0" fontId="21" fillId="0" borderId="0" xfId="2" applyFont="1" applyBorder="1" applyAlignment="1" applyProtection="1">
      <alignment vertical="top"/>
    </xf>
    <xf numFmtId="0" fontId="26" fillId="0" borderId="0" xfId="2" applyFont="1" applyFill="1" applyBorder="1" applyProtection="1"/>
    <xf numFmtId="2" fontId="22" fillId="0" borderId="0" xfId="2" applyNumberFormat="1" applyFont="1" applyFill="1" applyBorder="1" applyAlignment="1" applyProtection="1">
      <alignment horizontal="right" vertical="top"/>
    </xf>
    <xf numFmtId="164" fontId="21" fillId="0" borderId="0" xfId="2" applyNumberFormat="1" applyFont="1" applyFill="1" applyBorder="1" applyAlignment="1" applyProtection="1">
      <alignment horizontal="right" vertical="top"/>
    </xf>
    <xf numFmtId="0" fontId="22" fillId="0" borderId="13" xfId="2" applyNumberFormat="1" applyFont="1" applyBorder="1" applyAlignment="1" applyProtection="1">
      <alignment horizontal="left" vertical="top" wrapText="1"/>
    </xf>
    <xf numFmtId="0" fontId="21" fillId="0" borderId="3" xfId="2" applyFill="1" applyBorder="1" applyProtection="1"/>
    <xf numFmtId="0" fontId="21" fillId="0" borderId="3" xfId="2" applyFill="1" applyBorder="1" applyAlignment="1" applyProtection="1">
      <alignment horizontal="left"/>
    </xf>
    <xf numFmtId="0" fontId="21" fillId="0" borderId="4" xfId="2" applyFill="1" applyBorder="1" applyProtection="1"/>
    <xf numFmtId="0" fontId="21" fillId="0" borderId="8" xfId="2" applyFill="1" applyBorder="1" applyProtection="1"/>
    <xf numFmtId="0" fontId="21" fillId="0" borderId="0" xfId="2" applyFill="1" applyBorder="1" applyAlignment="1" applyProtection="1">
      <alignment horizontal="left"/>
    </xf>
    <xf numFmtId="0" fontId="21" fillId="0" borderId="9" xfId="2" applyFill="1" applyBorder="1" applyProtection="1"/>
    <xf numFmtId="0" fontId="22" fillId="0" borderId="0" xfId="2" applyFont="1" applyFill="1" applyBorder="1" applyAlignment="1" applyProtection="1">
      <alignment vertical="top"/>
    </xf>
    <xf numFmtId="0" fontId="22" fillId="0" borderId="0" xfId="2" applyFont="1" applyFill="1" applyBorder="1" applyAlignment="1" applyProtection="1">
      <alignment horizontal="left"/>
    </xf>
    <xf numFmtId="0" fontId="22" fillId="0" borderId="0" xfId="2" applyFont="1" applyFill="1" applyBorder="1" applyProtection="1"/>
    <xf numFmtId="0" fontId="22" fillId="0" borderId="0" xfId="2" applyFont="1" applyFill="1" applyBorder="1" applyAlignment="1" applyProtection="1">
      <alignment horizontal="right" vertical="top"/>
    </xf>
    <xf numFmtId="0" fontId="21" fillId="0" borderId="5" xfId="2" applyFill="1" applyBorder="1" applyProtection="1"/>
    <xf numFmtId="0" fontId="21" fillId="0" borderId="6" xfId="2" applyFill="1" applyBorder="1" applyProtection="1"/>
    <xf numFmtId="0" fontId="22" fillId="0" borderId="6" xfId="2" applyFont="1" applyFill="1" applyBorder="1" applyAlignment="1" applyProtection="1">
      <alignment vertical="top"/>
    </xf>
    <xf numFmtId="0" fontId="21" fillId="0" borderId="6" xfId="2" applyFill="1" applyBorder="1" applyAlignment="1" applyProtection="1">
      <alignment horizontal="left"/>
    </xf>
    <xf numFmtId="0" fontId="22" fillId="0" borderId="6" xfId="2" applyFont="1" applyFill="1" applyBorder="1" applyProtection="1"/>
    <xf numFmtId="0" fontId="22" fillId="0" borderId="6" xfId="2" applyFont="1" applyFill="1" applyBorder="1" applyAlignment="1" applyProtection="1">
      <alignment horizontal="right" vertical="top"/>
    </xf>
    <xf numFmtId="0" fontId="22" fillId="0" borderId="7" xfId="2" applyFont="1" applyFill="1" applyBorder="1" applyAlignment="1" applyProtection="1">
      <alignment horizontal="left" vertical="top" wrapText="1"/>
    </xf>
    <xf numFmtId="0" fontId="22" fillId="0" borderId="14" xfId="2" applyFont="1" applyFill="1" applyBorder="1" applyProtection="1"/>
    <xf numFmtId="0" fontId="28" fillId="0" borderId="0" xfId="2" applyFont="1" applyBorder="1" applyAlignment="1" applyProtection="1">
      <alignment horizontal="left" vertical="top"/>
    </xf>
    <xf numFmtId="0" fontId="28" fillId="0" borderId="0" xfId="2" applyFont="1" applyBorder="1" applyAlignment="1" applyProtection="1">
      <alignment vertical="top"/>
    </xf>
    <xf numFmtId="0" fontId="0" fillId="0" borderId="0" xfId="0" applyProtection="1"/>
    <xf numFmtId="0" fontId="0" fillId="0" borderId="0" xfId="0" applyAlignment="1" applyProtection="1"/>
    <xf numFmtId="0" fontId="12" fillId="0" borderId="0" xfId="0" applyFont="1" applyProtection="1"/>
    <xf numFmtId="0" fontId="3" fillId="2" borderId="0" xfId="0" applyFont="1" applyFill="1" applyBorder="1" applyAlignment="1" applyProtection="1">
      <alignment vertical="top" wrapText="1"/>
    </xf>
    <xf numFmtId="0" fontId="9"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49" fontId="3" fillId="0" borderId="1" xfId="0" applyNumberFormat="1" applyFont="1" applyFill="1" applyBorder="1" applyAlignment="1" applyProtection="1">
      <alignment horizontal="center" vertical="top"/>
    </xf>
    <xf numFmtId="0" fontId="0" fillId="0" borderId="10" xfId="0" applyFill="1" applyBorder="1" applyAlignment="1" applyProtection="1">
      <alignment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49" fontId="3" fillId="0" borderId="10" xfId="0" applyNumberFormat="1" applyFont="1" applyFill="1" applyBorder="1" applyAlignment="1" applyProtection="1">
      <alignment horizontal="center" vertical="top"/>
    </xf>
    <xf numFmtId="0" fontId="0" fillId="0" borderId="2" xfId="0" applyFill="1" applyBorder="1" applyAlignment="1" applyProtection="1">
      <alignment vertical="top"/>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0"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0"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6"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2" fillId="5" borderId="0" xfId="2" applyFont="1" applyFill="1" applyProtection="1"/>
    <xf numFmtId="0" fontId="21" fillId="5" borderId="0" xfId="2" applyFill="1" applyProtection="1"/>
    <xf numFmtId="0" fontId="23" fillId="5" borderId="0" xfId="2" applyFont="1" applyFill="1" applyAlignment="1" applyProtection="1">
      <alignment horizontal="center" vertical="top"/>
    </xf>
    <xf numFmtId="0" fontId="21" fillId="5" borderId="0" xfId="2" applyFill="1" applyAlignment="1" applyProtection="1">
      <alignment wrapText="1"/>
    </xf>
    <xf numFmtId="0" fontId="21" fillId="0" borderId="0" xfId="2" applyAlignment="1" applyProtection="1">
      <alignment wrapText="1"/>
    </xf>
    <xf numFmtId="0" fontId="21" fillId="5" borderId="0" xfId="2" applyFont="1" applyFill="1" applyBorder="1" applyAlignment="1" applyProtection="1">
      <alignment horizontal="center" vertical="top" wrapText="1"/>
    </xf>
    <xf numFmtId="2" fontId="21" fillId="5" borderId="1" xfId="2" applyNumberFormat="1" applyFont="1" applyFill="1" applyBorder="1" applyAlignment="1" applyProtection="1">
      <alignment horizontal="center" vertical="top"/>
    </xf>
    <xf numFmtId="0" fontId="21" fillId="5" borderId="1" xfId="2" applyFill="1" applyBorder="1" applyProtection="1"/>
    <xf numFmtId="0" fontId="21" fillId="5" borderId="1" xfId="2" applyFont="1" applyFill="1" applyBorder="1" applyProtection="1"/>
    <xf numFmtId="0" fontId="22" fillId="5" borderId="1" xfId="2" applyFont="1" applyFill="1" applyBorder="1" applyProtection="1"/>
    <xf numFmtId="2" fontId="22" fillId="5" borderId="1" xfId="2" applyNumberFormat="1" applyFont="1" applyFill="1" applyBorder="1" applyAlignment="1" applyProtection="1">
      <alignment horizontal="left" vertical="top"/>
    </xf>
    <xf numFmtId="2" fontId="21" fillId="5" borderId="1" xfId="2" applyNumberFormat="1" applyFill="1" applyBorder="1" applyProtection="1"/>
    <xf numFmtId="165" fontId="21" fillId="0" borderId="0" xfId="2" applyNumberFormat="1" applyProtection="1"/>
    <xf numFmtId="0" fontId="30" fillId="5" borderId="1" xfId="2" applyFont="1" applyFill="1" applyBorder="1" applyAlignment="1" applyProtection="1">
      <alignment vertical="center"/>
    </xf>
    <xf numFmtId="0" fontId="30" fillId="5" borderId="1" xfId="2" applyFont="1" applyFill="1" applyBorder="1" applyAlignment="1" applyProtection="1">
      <alignment horizontal="right" vertical="center"/>
    </xf>
    <xf numFmtId="0" fontId="21" fillId="5" borderId="0" xfId="2" applyFont="1" applyFill="1" applyProtection="1"/>
    <xf numFmtId="0" fontId="21" fillId="0" borderId="0" xfId="2" applyFont="1" applyProtection="1"/>
    <xf numFmtId="2" fontId="30" fillId="5" borderId="1" xfId="2" applyNumberFormat="1" applyFont="1" applyFill="1" applyBorder="1" applyAlignment="1" applyProtection="1">
      <alignment horizontal="right" vertical="center"/>
    </xf>
    <xf numFmtId="1" fontId="30" fillId="5" borderId="1" xfId="2" applyNumberFormat="1" applyFont="1" applyFill="1" applyBorder="1" applyAlignment="1" applyProtection="1">
      <alignment horizontal="right" vertical="center"/>
    </xf>
    <xf numFmtId="0" fontId="31" fillId="5" borderId="1" xfId="2" applyFont="1" applyFill="1" applyBorder="1" applyAlignment="1" applyProtection="1">
      <alignment vertical="top" wrapText="1"/>
    </xf>
    <xf numFmtId="0" fontId="21" fillId="5" borderId="1" xfId="2" applyFill="1" applyBorder="1" applyAlignment="1" applyProtection="1">
      <alignment horizontal="right" vertical="top"/>
    </xf>
    <xf numFmtId="164" fontId="30" fillId="5" borderId="1" xfId="2" applyNumberFormat="1" applyFont="1" applyFill="1" applyBorder="1" applyAlignment="1" applyProtection="1">
      <alignment horizontal="right" vertical="top"/>
    </xf>
    <xf numFmtId="0" fontId="30" fillId="5" borderId="0" xfId="2" applyFont="1" applyFill="1" applyBorder="1" applyAlignment="1" applyProtection="1">
      <alignment horizontal="right" vertical="center"/>
    </xf>
    <xf numFmtId="0" fontId="21" fillId="5" borderId="1" xfId="2" applyFill="1" applyBorder="1" applyAlignment="1" applyProtection="1">
      <alignment vertical="top"/>
    </xf>
    <xf numFmtId="0" fontId="30" fillId="5" borderId="1" xfId="2" applyFont="1" applyFill="1" applyBorder="1" applyAlignment="1" applyProtection="1">
      <alignment horizontal="right" vertical="top"/>
    </xf>
    <xf numFmtId="0" fontId="31" fillId="5" borderId="0" xfId="2" applyFont="1" applyFill="1" applyBorder="1" applyAlignment="1" applyProtection="1">
      <alignment vertical="top" wrapText="1"/>
    </xf>
    <xf numFmtId="0" fontId="21" fillId="5" borderId="0" xfId="2" quotePrefix="1" applyFill="1" applyProtection="1"/>
    <xf numFmtId="2" fontId="22" fillId="5" borderId="0" xfId="2" applyNumberFormat="1" applyFont="1" applyFill="1" applyBorder="1" applyProtection="1"/>
    <xf numFmtId="164" fontId="30" fillId="5" borderId="0" xfId="2" applyNumberFormat="1" applyFont="1" applyFill="1" applyBorder="1" applyAlignment="1" applyProtection="1">
      <alignment horizontal="right" vertical="center"/>
    </xf>
    <xf numFmtId="0" fontId="21" fillId="5" borderId="0" xfId="2" applyFill="1" applyBorder="1" applyAlignment="1" applyProtection="1">
      <alignment vertical="top"/>
    </xf>
    <xf numFmtId="0" fontId="22" fillId="0" borderId="0" xfId="2" applyFont="1" applyProtection="1"/>
    <xf numFmtId="0" fontId="22" fillId="5" borderId="0" xfId="2" applyFont="1" applyFill="1" applyAlignment="1" applyProtection="1">
      <alignment horizontal="right"/>
    </xf>
    <xf numFmtId="2" fontId="21" fillId="5" borderId="0" xfId="2" applyNumberFormat="1" applyFont="1" applyFill="1" applyBorder="1" applyAlignment="1" applyProtection="1">
      <alignment horizontal="center" vertical="top"/>
    </xf>
    <xf numFmtId="0" fontId="22" fillId="5" borderId="14" xfId="2" applyFont="1" applyFill="1" applyBorder="1" applyProtection="1"/>
    <xf numFmtId="0" fontId="21" fillId="5" borderId="3" xfId="2" applyFill="1" applyBorder="1" applyAlignment="1" applyProtection="1">
      <alignment horizontal="left"/>
    </xf>
    <xf numFmtId="0" fontId="21" fillId="5" borderId="3" xfId="2" applyFill="1" applyBorder="1" applyProtection="1"/>
    <xf numFmtId="0" fontId="21" fillId="5" borderId="9" xfId="2" applyFont="1" applyFill="1" applyBorder="1" applyAlignment="1" applyProtection="1">
      <alignment horizontal="left" vertical="top" wrapText="1"/>
    </xf>
    <xf numFmtId="0" fontId="21" fillId="5" borderId="8" xfId="2" applyFill="1" applyBorder="1" applyProtection="1"/>
    <xf numFmtId="0" fontId="21" fillId="5" borderId="0" xfId="2" applyFill="1" applyBorder="1" applyAlignment="1" applyProtection="1">
      <alignment horizontal="left"/>
    </xf>
    <xf numFmtId="0" fontId="21" fillId="5" borderId="9" xfId="2" applyFill="1" applyBorder="1" applyProtection="1"/>
    <xf numFmtId="0" fontId="21" fillId="5" borderId="0" xfId="2" applyFill="1" applyBorder="1" applyAlignment="1" applyProtection="1">
      <alignment horizontal="right"/>
    </xf>
    <xf numFmtId="0" fontId="21" fillId="5" borderId="5" xfId="2" applyFill="1" applyBorder="1" applyProtection="1"/>
    <xf numFmtId="0" fontId="21" fillId="5" borderId="6" xfId="2" applyFill="1" applyBorder="1" applyAlignment="1" applyProtection="1">
      <alignment horizontal="left"/>
    </xf>
    <xf numFmtId="0" fontId="21" fillId="5" borderId="11" xfId="2" applyFill="1" applyBorder="1" applyAlignment="1" applyProtection="1">
      <alignment vertical="top"/>
    </xf>
    <xf numFmtId="0" fontId="21" fillId="5" borderId="6" xfId="2" applyFill="1" applyBorder="1" applyProtection="1"/>
    <xf numFmtId="0" fontId="21" fillId="5" borderId="7" xfId="2" applyFill="1" applyBorder="1" applyProtection="1"/>
    <xf numFmtId="0" fontId="21" fillId="0" borderId="0" xfId="2" applyFill="1" applyAlignment="1" applyProtection="1">
      <alignment vertical="top"/>
    </xf>
    <xf numFmtId="0" fontId="21" fillId="0" borderId="0" xfId="2" applyFill="1" applyAlignment="1" applyProtection="1">
      <alignment horizontal="left" vertical="top"/>
    </xf>
    <xf numFmtId="0" fontId="21" fillId="0" borderId="0" xfId="2" applyFill="1" applyAlignment="1" applyProtection="1">
      <alignment horizontal="left"/>
    </xf>
    <xf numFmtId="0" fontId="21" fillId="0" borderId="0" xfId="2" applyAlignment="1" applyProtection="1">
      <alignment vertical="top"/>
    </xf>
    <xf numFmtId="0" fontId="21"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0"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0" xfId="0" applyFont="1" applyAlignment="1" applyProtection="1">
      <alignment horizontal="left" wrapText="1"/>
    </xf>
    <xf numFmtId="49" fontId="0" fillId="0" borderId="1" xfId="0" applyNumberFormat="1" applyBorder="1" applyAlignment="1" applyProtection="1">
      <alignment horizontal="center" vertical="center"/>
    </xf>
    <xf numFmtId="0" fontId="0" fillId="0" borderId="0" xfId="0" applyAlignment="1" applyProtection="1">
      <alignment horizontal="left"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5" fillId="0" borderId="0" xfId="0" applyFont="1" applyFill="1" applyProtection="1"/>
    <xf numFmtId="0" fontId="0" fillId="6" borderId="0" xfId="0" applyFill="1" applyBorder="1" applyProtection="1"/>
    <xf numFmtId="0" fontId="0" fillId="6" borderId="0" xfId="0" applyFill="1" applyProtection="1"/>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40"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wrapText="1"/>
    </xf>
    <xf numFmtId="0" fontId="22" fillId="0" borderId="14" xfId="2" applyFont="1" applyBorder="1" applyAlignment="1" applyProtection="1">
      <alignment horizontal="left" vertical="top"/>
    </xf>
    <xf numFmtId="0" fontId="22" fillId="0" borderId="1" xfId="2" applyFont="1" applyBorder="1" applyAlignment="1" applyProtection="1">
      <alignment horizontal="left" vertical="top" wrapText="1"/>
    </xf>
    <xf numFmtId="0" fontId="21" fillId="0" borderId="11" xfId="2" applyFont="1" applyBorder="1" applyAlignment="1" applyProtection="1">
      <alignment horizontal="left" vertical="top" wrapText="1"/>
    </xf>
    <xf numFmtId="0" fontId="21" fillId="0" borderId="12" xfId="2" applyFont="1" applyBorder="1" applyAlignment="1" applyProtection="1">
      <alignment horizontal="left" vertical="top" wrapText="1"/>
    </xf>
    <xf numFmtId="0" fontId="22" fillId="0" borderId="0"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35" fillId="2" borderId="3" xfId="2" applyFont="1" applyFill="1" applyBorder="1" applyAlignment="1" applyProtection="1">
      <alignment vertical="top" wrapText="1"/>
    </xf>
    <xf numFmtId="0" fontId="22" fillId="2" borderId="3" xfId="2" applyFont="1" applyFill="1" applyBorder="1" applyAlignment="1" applyProtection="1">
      <alignment vertical="top" wrapText="1"/>
    </xf>
    <xf numFmtId="0" fontId="22" fillId="2" borderId="0" xfId="2" applyFont="1" applyFill="1" applyBorder="1" applyAlignment="1" applyProtection="1">
      <alignment vertical="top" wrapText="1"/>
    </xf>
    <xf numFmtId="0" fontId="22" fillId="2" borderId="9" xfId="2" applyFont="1" applyFill="1" applyBorder="1" applyAlignment="1" applyProtection="1">
      <alignment vertical="top" wrapText="1"/>
    </xf>
    <xf numFmtId="0" fontId="21"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1" fillId="0" borderId="0" xfId="2" applyFont="1" applyBorder="1" applyAlignment="1" applyProtection="1">
      <alignment vertical="top" wrapText="1"/>
    </xf>
    <xf numFmtId="0" fontId="41" fillId="0" borderId="1" xfId="2" applyFont="1" applyBorder="1" applyAlignment="1" applyProtection="1">
      <alignment horizontal="left" vertical="top"/>
    </xf>
    <xf numFmtId="0" fontId="42"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1" fillId="0" borderId="1" xfId="2" applyFont="1" applyBorder="1" applyAlignment="1" applyProtection="1">
      <alignment vertical="top" wrapText="1"/>
    </xf>
    <xf numFmtId="0" fontId="21" fillId="0" borderId="6" xfId="2" applyFont="1" applyBorder="1" applyAlignment="1" applyProtection="1">
      <alignment horizontal="left" vertical="top" wrapText="1"/>
    </xf>
    <xf numFmtId="0" fontId="21" fillId="5" borderId="6" xfId="2" applyFill="1" applyBorder="1" applyAlignment="1" applyProtection="1">
      <alignment vertical="top"/>
    </xf>
    <xf numFmtId="0" fontId="21" fillId="5" borderId="0" xfId="2" applyFont="1" applyFill="1" applyBorder="1" applyAlignment="1" applyProtection="1">
      <alignment vertical="top" wrapText="1"/>
    </xf>
    <xf numFmtId="0" fontId="43" fillId="0" borderId="0" xfId="2" applyFont="1" applyFill="1" applyBorder="1" applyAlignment="1" applyProtection="1">
      <alignment horizontal="center" wrapText="1"/>
    </xf>
    <xf numFmtId="0" fontId="21" fillId="0" borderId="1" xfId="2" applyFont="1" applyBorder="1" applyAlignment="1" applyProtection="1">
      <alignment vertical="top" wrapText="1"/>
      <protection locked="0"/>
    </xf>
    <xf numFmtId="0" fontId="21"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1" fillId="3" borderId="1" xfId="2" applyFont="1" applyFill="1" applyBorder="1" applyAlignment="1" applyProtection="1">
      <alignment horizontal="center" vertical="center"/>
      <protection hidden="1"/>
    </xf>
    <xf numFmtId="0" fontId="21" fillId="2" borderId="1" xfId="2" applyFont="1" applyFill="1" applyBorder="1" applyAlignment="1" applyProtection="1">
      <alignment horizontal="center" vertical="center"/>
      <protection locked="0" hidden="1"/>
    </xf>
    <xf numFmtId="2" fontId="21" fillId="3" borderId="1" xfId="2" applyNumberFormat="1" applyFont="1" applyFill="1" applyBorder="1" applyAlignment="1" applyProtection="1">
      <alignment horizontal="center" vertical="center"/>
      <protection hidden="1"/>
    </xf>
    <xf numFmtId="0" fontId="21" fillId="3" borderId="15" xfId="2" applyFont="1" applyFill="1" applyBorder="1" applyAlignment="1" applyProtection="1">
      <alignment horizontal="center" vertical="center"/>
      <protection hidden="1"/>
    </xf>
    <xf numFmtId="0" fontId="21" fillId="2" borderId="15" xfId="2" applyFont="1" applyFill="1" applyBorder="1" applyAlignment="1" applyProtection="1">
      <alignment horizontal="center" vertical="center"/>
      <protection locked="0" hidden="1"/>
    </xf>
    <xf numFmtId="0" fontId="21" fillId="0" borderId="0" xfId="2" applyProtection="1">
      <protection hidden="1"/>
    </xf>
    <xf numFmtId="2" fontId="22" fillId="3" borderId="1" xfId="2" applyNumberFormat="1" applyFont="1" applyFill="1" applyBorder="1" applyAlignment="1" applyProtection="1">
      <alignment horizontal="center" vertical="center"/>
      <protection hidden="1"/>
    </xf>
    <xf numFmtId="2" fontId="21" fillId="5" borderId="1" xfId="2" applyNumberFormat="1" applyFont="1" applyFill="1" applyBorder="1" applyAlignment="1" applyProtection="1">
      <alignment horizontal="left" vertical="top"/>
      <protection hidden="1"/>
    </xf>
    <xf numFmtId="0" fontId="21" fillId="3" borderId="12" xfId="2" applyFont="1" applyFill="1" applyBorder="1" applyAlignment="1" applyProtection="1">
      <alignment horizontal="center" vertical="center"/>
      <protection hidden="1"/>
    </xf>
    <xf numFmtId="0" fontId="21" fillId="3" borderId="7" xfId="2" applyFont="1" applyFill="1" applyBorder="1" applyAlignment="1" applyProtection="1">
      <alignment horizontal="center" vertical="center"/>
      <protection hidden="1"/>
    </xf>
    <xf numFmtId="0" fontId="42" fillId="0" borderId="1" xfId="2" applyFont="1" applyBorder="1" applyAlignment="1" applyProtection="1">
      <alignment horizontal="left" vertical="top" wrapText="1"/>
      <protection hidden="1"/>
    </xf>
    <xf numFmtId="0" fontId="21" fillId="5" borderId="6" xfId="2" applyFont="1" applyFill="1" applyBorder="1" applyAlignment="1" applyProtection="1">
      <alignment horizontal="center" vertical="center"/>
      <protection hidden="1"/>
    </xf>
    <xf numFmtId="0" fontId="22" fillId="0" borderId="1" xfId="2" applyFont="1" applyBorder="1" applyAlignment="1" applyProtection="1">
      <alignment horizontal="left" vertical="top" wrapText="1"/>
      <protection hidden="1"/>
    </xf>
    <xf numFmtId="0" fontId="21" fillId="3" borderId="1" xfId="2" applyFont="1" applyFill="1" applyBorder="1" applyAlignment="1" applyProtection="1">
      <alignment horizontal="center" vertical="center" wrapText="1"/>
      <protection hidden="1"/>
    </xf>
    <xf numFmtId="0" fontId="22" fillId="3" borderId="1" xfId="2" applyFont="1" applyFill="1" applyBorder="1" applyAlignment="1" applyProtection="1">
      <alignment horizontal="center" vertical="center"/>
      <protection hidden="1"/>
    </xf>
    <xf numFmtId="0" fontId="22" fillId="3" borderId="1" xfId="2" applyFont="1" applyFill="1" applyBorder="1" applyAlignment="1" applyProtection="1">
      <alignment horizontal="left" vertical="top" wrapText="1"/>
      <protection hidden="1"/>
    </xf>
    <xf numFmtId="0" fontId="44" fillId="0" borderId="0" xfId="0" applyFont="1" applyProtection="1"/>
    <xf numFmtId="0" fontId="44" fillId="0" borderId="0" xfId="0" applyFont="1" applyAlignment="1" applyProtection="1"/>
    <xf numFmtId="0" fontId="0" fillId="0" borderId="1" xfId="0" applyBorder="1" applyAlignment="1" applyProtection="1">
      <alignment horizontal="center" vertical="center"/>
    </xf>
    <xf numFmtId="0" fontId="0" fillId="6" borderId="0" xfId="0" applyFill="1" applyAlignment="1" applyProtection="1"/>
    <xf numFmtId="0" fontId="0" fillId="0" borderId="1" xfId="0" applyBorder="1" applyAlignment="1" applyProtection="1"/>
    <xf numFmtId="0" fontId="22" fillId="0" borderId="0" xfId="2" applyFont="1" applyFill="1" applyBorder="1" applyAlignment="1" applyProtection="1">
      <alignment horizontal="left" vertical="top" wrapText="1"/>
    </xf>
    <xf numFmtId="0" fontId="41" fillId="0" borderId="15" xfId="2" applyFont="1" applyBorder="1" applyAlignment="1" applyProtection="1">
      <alignment horizontal="left" vertical="top"/>
    </xf>
    <xf numFmtId="0" fontId="45" fillId="0" borderId="0" xfId="2" applyFont="1" applyFill="1" applyProtection="1"/>
    <xf numFmtId="0" fontId="42" fillId="0" borderId="15" xfId="2" applyFont="1" applyBorder="1" applyAlignment="1" applyProtection="1">
      <alignment horizontal="left" vertical="top" wrapText="1"/>
    </xf>
    <xf numFmtId="2" fontId="21" fillId="3" borderId="15" xfId="2" applyNumberFormat="1" applyFont="1" applyFill="1" applyBorder="1" applyAlignment="1" applyProtection="1">
      <alignment horizontal="center" vertical="center"/>
      <protection hidden="1"/>
    </xf>
    <xf numFmtId="2" fontId="21" fillId="3" borderId="15" xfId="2" applyNumberFormat="1" applyFont="1" applyFill="1" applyBorder="1" applyAlignment="1" applyProtection="1">
      <alignment horizontal="center" vertical="center"/>
    </xf>
    <xf numFmtId="2" fontId="22" fillId="3" borderId="15" xfId="2" applyNumberFormat="1" applyFont="1" applyFill="1" applyBorder="1" applyAlignment="1" applyProtection="1">
      <alignment horizontal="center" vertical="center"/>
      <protection hidden="1"/>
    </xf>
    <xf numFmtId="164" fontId="21" fillId="3" borderId="15" xfId="2" applyNumberFormat="1" applyFont="1" applyFill="1" applyBorder="1" applyAlignment="1" applyProtection="1">
      <alignment horizontal="center" vertical="top"/>
      <protection hidden="1"/>
    </xf>
    <xf numFmtId="2" fontId="21" fillId="5" borderId="12" xfId="2" applyNumberFormat="1" applyFont="1" applyFill="1" applyBorder="1" applyAlignment="1" applyProtection="1">
      <alignment horizontal="center" vertical="top"/>
    </xf>
    <xf numFmtId="2" fontId="21" fillId="5" borderId="12" xfId="2" applyNumberFormat="1" applyFont="1" applyFill="1" applyBorder="1" applyAlignment="1" applyProtection="1">
      <alignment horizontal="center" vertical="center"/>
    </xf>
    <xf numFmtId="0" fontId="21" fillId="5" borderId="12" xfId="2" applyFont="1" applyFill="1" applyBorder="1" applyProtection="1"/>
    <xf numFmtId="2" fontId="22" fillId="5" borderId="12" xfId="2" applyNumberFormat="1" applyFont="1" applyFill="1" applyBorder="1" applyAlignment="1" applyProtection="1">
      <alignment horizontal="left" vertical="top"/>
    </xf>
    <xf numFmtId="2" fontId="21" fillId="5" borderId="12" xfId="2" applyNumberFormat="1" applyFont="1" applyFill="1" applyBorder="1" applyAlignment="1" applyProtection="1">
      <alignment horizontal="left" vertical="top"/>
      <protection hidden="1"/>
    </xf>
    <xf numFmtId="2" fontId="21" fillId="5" borderId="12" xfId="2" applyNumberFormat="1" applyFont="1" applyFill="1" applyBorder="1" applyAlignment="1" applyProtection="1">
      <alignment horizontal="left" vertical="top"/>
    </xf>
    <xf numFmtId="0" fontId="22" fillId="0" borderId="0" xfId="2" applyFont="1" applyFill="1" applyBorder="1" applyAlignment="1" applyProtection="1">
      <alignment vertical="top" wrapText="1"/>
    </xf>
    <xf numFmtId="0" fontId="21" fillId="0" borderId="0" xfId="2" applyFont="1" applyFill="1" applyBorder="1" applyAlignment="1" applyProtection="1">
      <alignment horizontal="left"/>
    </xf>
    <xf numFmtId="0" fontId="21" fillId="0" borderId="0" xfId="2" applyFont="1" applyFill="1" applyBorder="1" applyAlignment="1" applyProtection="1">
      <alignment horizontal="left" wrapText="1"/>
    </xf>
    <xf numFmtId="0" fontId="22" fillId="5" borderId="0" xfId="2" applyFont="1" applyFill="1" applyBorder="1" applyAlignment="1" applyProtection="1">
      <alignment horizontal="left" vertical="top" wrapText="1"/>
    </xf>
    <xf numFmtId="0" fontId="22" fillId="5" borderId="0" xfId="2" applyFont="1" applyFill="1" applyBorder="1" applyAlignment="1" applyProtection="1">
      <alignment vertical="top" wrapText="1"/>
      <protection hidden="1"/>
    </xf>
    <xf numFmtId="0" fontId="22" fillId="5" borderId="0" xfId="2" applyFont="1" applyFill="1" applyBorder="1" applyAlignment="1" applyProtection="1">
      <alignment horizontal="left" vertical="top"/>
      <protection hidden="1"/>
    </xf>
    <xf numFmtId="0" fontId="22" fillId="5" borderId="0" xfId="2" applyFont="1" applyFill="1" applyBorder="1" applyAlignment="1" applyProtection="1">
      <alignment wrapText="1"/>
      <protection hidden="1"/>
    </xf>
    <xf numFmtId="0" fontId="21" fillId="0" borderId="13" xfId="2" applyFont="1" applyFill="1" applyBorder="1" applyAlignment="1" applyProtection="1">
      <alignment horizontal="center" vertical="center"/>
      <protection locked="0"/>
    </xf>
    <xf numFmtId="0" fontId="21" fillId="0" borderId="13" xfId="2" applyFill="1" applyBorder="1" applyProtection="1"/>
    <xf numFmtId="0" fontId="21" fillId="3" borderId="13" xfId="2" applyFont="1" applyFill="1" applyBorder="1" applyAlignment="1" applyProtection="1">
      <alignment horizontal="center" vertical="center"/>
      <protection hidden="1"/>
    </xf>
    <xf numFmtId="0" fontId="42" fillId="0" borderId="0" xfId="0" applyFont="1" applyAlignment="1" applyProtection="1">
      <alignment horizontal="right" vertical="center"/>
    </xf>
    <xf numFmtId="0" fontId="23" fillId="0" borderId="0" xfId="0" applyFont="1" applyAlignment="1" applyProtection="1"/>
    <xf numFmtId="0" fontId="23" fillId="0" borderId="0" xfId="0" applyFont="1" applyAlignment="1" applyProtection="1">
      <alignment horizontal="left"/>
    </xf>
    <xf numFmtId="0" fontId="23" fillId="0" borderId="0" xfId="0" applyFont="1" applyAlignment="1" applyProtection="1">
      <alignment horizontal="left" vertical="top"/>
    </xf>
    <xf numFmtId="0" fontId="0" fillId="0" borderId="1" xfId="0" applyBorder="1" applyProtection="1"/>
    <xf numFmtId="0" fontId="3" fillId="0" borderId="0" xfId="0" applyFont="1" applyAlignment="1" applyProtection="1">
      <alignment horizontal="left"/>
    </xf>
    <xf numFmtId="0" fontId="0" fillId="0" borderId="0" xfId="0" applyBorder="1" applyAlignment="1" applyProtection="1">
      <alignment horizontal="left" vertical="top"/>
    </xf>
    <xf numFmtId="0" fontId="3" fillId="0" borderId="1" xfId="0" applyNumberFormat="1" applyFont="1" applyFill="1" applyBorder="1" applyAlignment="1" applyProtection="1">
      <alignment horizontal="center" vertical="top"/>
    </xf>
    <xf numFmtId="0" fontId="0" fillId="0" borderId="12" xfId="0" applyFill="1" applyBorder="1" applyAlignment="1" applyProtection="1">
      <alignment vertical="top"/>
    </xf>
    <xf numFmtId="0" fontId="0" fillId="3" borderId="1" xfId="0" applyFont="1" applyFill="1" applyBorder="1" applyAlignment="1" applyProtection="1">
      <alignment horizontal="center" vertical="center"/>
    </xf>
    <xf numFmtId="0" fontId="0" fillId="0" borderId="0" xfId="0" applyBorder="1" applyAlignment="1" applyProtection="1">
      <alignment horizontal="left" vertical="top" wrapText="1"/>
    </xf>
    <xf numFmtId="0" fontId="32" fillId="0" borderId="0" xfId="0" applyFont="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protection locked="0"/>
    </xf>
    <xf numFmtId="0" fontId="0" fillId="0" borderId="11" xfId="0" applyBorder="1" applyAlignment="1" applyProtection="1">
      <alignment horizontal="center" vertical="center" wrapText="1"/>
    </xf>
    <xf numFmtId="0" fontId="0" fillId="0" borderId="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0" fillId="0" borderId="6" xfId="0" applyBorder="1" applyAlignment="1" applyProtection="1">
      <alignment horizontal="center" vertical="top" wrapText="1"/>
    </xf>
    <xf numFmtId="0" fontId="0" fillId="0" borderId="6" xfId="0" applyBorder="1" applyAlignment="1" applyProtection="1">
      <alignment horizontal="left" vertical="top" wrapText="1"/>
    </xf>
    <xf numFmtId="0" fontId="3" fillId="0" borderId="0" xfId="0" applyFont="1" applyAlignment="1" applyProtection="1">
      <alignment horizontal="left" vertical="top"/>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11" fillId="0" borderId="0" xfId="0" applyFont="1" applyAlignment="1" applyProtection="1">
      <alignment horizontal="left"/>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3" xfId="0" applyFont="1" applyBorder="1" applyAlignment="1" applyProtection="1">
      <alignment horizontal="center" vertical="center"/>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8" fillId="2" borderId="15" xfId="0" applyFont="1" applyFill="1" applyBorder="1" applyAlignment="1" applyProtection="1">
      <alignment horizontal="center" vertical="top"/>
    </xf>
    <xf numFmtId="0" fontId="8" fillId="2" borderId="11" xfId="0" applyFont="1" applyFill="1" applyBorder="1" applyAlignment="1" applyProtection="1">
      <alignment horizontal="center" vertical="top"/>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11" fillId="0" borderId="0" xfId="0" applyFont="1" applyBorder="1" applyAlignment="1" applyProtection="1">
      <alignment horizontal="left" vertical="top" wrapText="1"/>
    </xf>
    <xf numFmtId="0" fontId="0" fillId="0" borderId="13" xfId="0" applyBorder="1" applyAlignment="1" applyProtection="1">
      <alignment horizontal="left" vertical="top" wrapText="1"/>
    </xf>
    <xf numFmtId="0" fontId="0" fillId="0" borderId="1" xfId="0" applyBorder="1" applyAlignment="1" applyProtection="1">
      <alignment horizontal="center" vertical="center"/>
    </xf>
    <xf numFmtId="0" fontId="0" fillId="0" borderId="13" xfId="0" applyBorder="1" applyAlignment="1" applyProtection="1">
      <alignment horizontal="left" vertical="top"/>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0" fontId="32" fillId="0" borderId="13" xfId="0" applyFont="1" applyBorder="1" applyAlignment="1" applyProtection="1">
      <alignment horizontal="left" vertical="top" wrapText="1"/>
    </xf>
    <xf numFmtId="49" fontId="0" fillId="0" borderId="1" xfId="0" applyNumberFormat="1" applyBorder="1" applyAlignment="1" applyProtection="1">
      <alignment horizontal="center" vertical="center"/>
    </xf>
    <xf numFmtId="0" fontId="0" fillId="0" borderId="1" xfId="0"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3" fillId="0" borderId="6" xfId="0" applyFont="1" applyBorder="1" applyAlignment="1" applyProtection="1">
      <alignment horizontal="left" vertic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3" fillId="0" borderId="6" xfId="0" applyFont="1" applyBorder="1" applyAlignment="1" applyProtection="1">
      <alignment horizontal="left"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0" fillId="0" borderId="0" xfId="0" applyAlignment="1" applyProtection="1">
      <alignment horizontal="left" vertical="top" wrapText="1"/>
    </xf>
    <xf numFmtId="0" fontId="0" fillId="0" borderId="0" xfId="0" applyAlignment="1" applyProtection="1">
      <alignment horizontal="left" vertical="top"/>
    </xf>
    <xf numFmtId="0" fontId="32" fillId="0" borderId="15" xfId="0" applyFont="1" applyBorder="1" applyAlignment="1" applyProtection="1">
      <alignment horizontal="left" vertical="center" wrapText="1"/>
    </xf>
    <xf numFmtId="0" fontId="32" fillId="0" borderId="11" xfId="0" applyFont="1" applyBorder="1" applyAlignment="1" applyProtection="1">
      <alignment horizontal="left" vertical="center" wrapText="1"/>
    </xf>
    <xf numFmtId="0" fontId="32" fillId="0" borderId="12" xfId="0" applyFont="1" applyBorder="1" applyAlignment="1" applyProtection="1">
      <alignment horizontal="left" vertical="center" wrapText="1"/>
    </xf>
    <xf numFmtId="0" fontId="8" fillId="2" borderId="14" xfId="0" applyFont="1" applyFill="1" applyBorder="1" applyAlignment="1" applyProtection="1">
      <alignment horizontal="center" vertical="center"/>
    </xf>
    <xf numFmtId="0" fontId="19" fillId="2" borderId="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0" fillId="0" borderId="3" xfId="0" applyBorder="1" applyAlignment="1" applyProtection="1">
      <alignment horizontal="center"/>
    </xf>
    <xf numFmtId="0" fontId="0" fillId="0" borderId="4" xfId="0" applyBorder="1" applyAlignment="1" applyProtection="1">
      <alignment horizontal="center"/>
    </xf>
    <xf numFmtId="2" fontId="0" fillId="2" borderId="1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2" fontId="0" fillId="2" borderId="12" xfId="0" applyNumberFormat="1" applyFont="1" applyFill="1" applyBorder="1" applyAlignment="1" applyProtection="1">
      <alignment horizontal="center" vertical="center"/>
      <protection locked="0"/>
    </xf>
    <xf numFmtId="2" fontId="0" fillId="2" borderId="15" xfId="0" applyNumberFormat="1" applyFont="1" applyFill="1" applyBorder="1" applyAlignment="1" applyProtection="1">
      <alignment horizontal="center" vertical="center"/>
    </xf>
    <xf numFmtId="2" fontId="0" fillId="2" borderId="11" xfId="0" applyNumberFormat="1" applyFont="1" applyFill="1" applyBorder="1" applyAlignment="1" applyProtection="1">
      <alignment horizontal="center" vertical="center"/>
    </xf>
    <xf numFmtId="2" fontId="0" fillId="2" borderId="12" xfId="0" applyNumberFormat="1" applyFont="1" applyFill="1" applyBorder="1" applyAlignment="1" applyProtection="1">
      <alignment horizontal="center" vertical="center"/>
    </xf>
    <xf numFmtId="0" fontId="17" fillId="0" borderId="6" xfId="0" applyFont="1" applyBorder="1" applyAlignment="1" applyProtection="1">
      <alignment horizontal="center" vertical="center" wrapText="1"/>
    </xf>
    <xf numFmtId="0" fontId="39" fillId="0" borderId="0" xfId="1" applyFont="1" applyFill="1" applyAlignment="1" applyProtection="1">
      <alignment horizontal="left" vertical="top" wrapText="1"/>
    </xf>
    <xf numFmtId="49" fontId="0" fillId="0" borderId="15"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9" fontId="23" fillId="2" borderId="11" xfId="0" applyNumberFormat="1" applyFont="1" applyFill="1" applyBorder="1" applyAlignment="1" applyProtection="1">
      <alignment horizontal="left" vertical="center" wrapText="1"/>
    </xf>
    <xf numFmtId="9" fontId="23" fillId="2" borderId="12" xfId="0" applyNumberFormat="1" applyFont="1" applyFill="1" applyBorder="1" applyAlignment="1" applyProtection="1">
      <alignment horizontal="left" vertical="center"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23" fillId="2" borderId="6" xfId="0" applyFont="1" applyFill="1" applyBorder="1" applyAlignment="1" applyProtection="1">
      <alignment horizontal="left" vertical="top" wrapText="1"/>
    </xf>
    <xf numFmtId="0" fontId="23" fillId="2" borderId="7"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0"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0" fillId="0" borderId="10" xfId="0" applyBorder="1" applyAlignment="1" applyProtection="1">
      <alignment horizontal="left" vertical="center" wrapText="1"/>
    </xf>
    <xf numFmtId="0" fontId="0" fillId="0" borderId="1" xfId="0" applyBorder="1" applyProtection="1"/>
    <xf numFmtId="0" fontId="3" fillId="0" borderId="6" xfId="0" applyFont="1" applyBorder="1" applyAlignment="1" applyProtection="1">
      <alignment horizontal="left"/>
    </xf>
    <xf numFmtId="0" fontId="3" fillId="0" borderId="0" xfId="0" applyFont="1" applyAlignment="1" applyProtection="1">
      <alignment horizontal="left" wrapText="1"/>
    </xf>
    <xf numFmtId="49" fontId="0" fillId="0" borderId="10" xfId="0" applyNumberFormat="1" applyBorder="1" applyAlignment="1" applyProtection="1">
      <alignment horizontal="center" vertical="center"/>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2" fillId="0" borderId="14" xfId="0" applyFont="1" applyBorder="1" applyAlignment="1" applyProtection="1">
      <alignment horizontal="left" vertical="top" wrapText="1"/>
    </xf>
    <xf numFmtId="0" fontId="32" fillId="0" borderId="3" xfId="0" applyFont="1" applyBorder="1" applyAlignment="1" applyProtection="1">
      <alignment horizontal="left" vertical="top" wrapText="1"/>
    </xf>
    <xf numFmtId="0" fontId="32" fillId="0" borderId="4" xfId="0" applyFont="1" applyBorder="1" applyAlignment="1" applyProtection="1">
      <alignment horizontal="left" vertical="top" wrapText="1"/>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3" fillId="0" borderId="15" xfId="0" applyFont="1" applyBorder="1" applyAlignment="1" applyProtection="1">
      <alignment horizontal="left" wrapText="1"/>
    </xf>
    <xf numFmtId="0" fontId="3" fillId="0" borderId="11" xfId="0" applyFont="1" applyBorder="1" applyAlignment="1" applyProtection="1">
      <alignment horizontal="left" wrapText="1"/>
    </xf>
    <xf numFmtId="0" fontId="3" fillId="0" borderId="12" xfId="0" applyFont="1" applyBorder="1" applyAlignment="1" applyProtection="1">
      <alignment horizontal="left" wrapText="1"/>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0" fillId="0" borderId="5" xfId="0" applyBorder="1" applyAlignment="1" applyProtection="1">
      <alignment horizontal="left" vertical="top" wrapText="1"/>
    </xf>
    <xf numFmtId="0" fontId="3" fillId="0" borderId="1" xfId="0" applyFont="1" applyBorder="1" applyAlignment="1" applyProtection="1">
      <alignment horizontal="center" vertical="top"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0" fillId="2" borderId="1" xfId="0" applyFill="1" applyBorder="1" applyAlignment="1" applyProtection="1">
      <alignment horizontal="left" vertical="top" wrapText="1"/>
      <protection locked="0"/>
    </xf>
    <xf numFmtId="0" fontId="46" fillId="0" borderId="3" xfId="0" applyFont="1" applyBorder="1" applyAlignment="1" applyProtection="1">
      <alignment horizontal="left" vertical="top" wrapText="1"/>
    </xf>
    <xf numFmtId="0" fontId="46" fillId="0" borderId="4" xfId="0" applyFont="1" applyBorder="1" applyAlignment="1" applyProtection="1">
      <alignment horizontal="left" vertical="top" wrapText="1"/>
    </xf>
    <xf numFmtId="0" fontId="32" fillId="0" borderId="15" xfId="0" applyFont="1" applyBorder="1" applyAlignment="1" applyProtection="1">
      <alignment horizontal="left" vertical="top" wrapText="1"/>
    </xf>
    <xf numFmtId="0" fontId="32" fillId="0" borderId="11" xfId="0" applyFont="1" applyBorder="1" applyAlignment="1" applyProtection="1">
      <alignment horizontal="left" vertical="top" wrapText="1"/>
    </xf>
    <xf numFmtId="0" fontId="32" fillId="0" borderId="12" xfId="0" applyFont="1" applyBorder="1" applyAlignment="1" applyProtection="1">
      <alignment horizontal="left" vertical="top" wrapText="1"/>
    </xf>
    <xf numFmtId="0" fontId="18" fillId="0" borderId="0" xfId="0" applyFont="1" applyAlignment="1" applyProtection="1">
      <alignment horizontal="left"/>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49" fontId="0" fillId="0" borderId="10" xfId="0" applyNumberFormat="1" applyFont="1" applyBorder="1" applyAlignment="1" applyProtection="1">
      <alignment horizontal="center" vertical="center"/>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8" fillId="2" borderId="15" xfId="0" applyFont="1" applyFill="1" applyBorder="1" applyAlignment="1" applyProtection="1">
      <alignment horizontal="center" vertical="center"/>
    </xf>
    <xf numFmtId="0" fontId="8" fillId="2" borderId="11" xfId="0" applyFont="1" applyFill="1" applyBorder="1" applyAlignment="1" applyProtection="1">
      <alignment horizontal="center" vertical="center"/>
    </xf>
    <xf numFmtId="0" fontId="2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32" fillId="0" borderId="15" xfId="0" applyFont="1" applyFill="1" applyBorder="1" applyAlignment="1" applyProtection="1">
      <alignment horizontal="left" vertical="top" wrapText="1"/>
    </xf>
    <xf numFmtId="0" fontId="32" fillId="0" borderId="11" xfId="0" applyFont="1" applyFill="1" applyBorder="1" applyAlignment="1" applyProtection="1">
      <alignment horizontal="left" vertical="top" wrapText="1"/>
    </xf>
    <xf numFmtId="0" fontId="32" fillId="0" borderId="12" xfId="0" applyFont="1"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3" fillId="0" borderId="0" xfId="0" applyFont="1" applyAlignment="1" applyProtection="1">
      <alignment horizontal="left"/>
    </xf>
    <xf numFmtId="0" fontId="0" fillId="0" borderId="0" xfId="0" quotePrefix="1" applyAlignment="1" applyProtection="1">
      <alignment horizontal="left" vertical="top" wrapText="1"/>
    </xf>
    <xf numFmtId="0" fontId="0" fillId="6" borderId="0" xfId="0" applyFont="1" applyFill="1" applyAlignment="1" applyProtection="1">
      <alignment horizontal="left" vertical="top"/>
    </xf>
    <xf numFmtId="0" fontId="23" fillId="0" borderId="15" xfId="0" applyFont="1" applyBorder="1" applyAlignment="1" applyProtection="1">
      <alignment horizontal="left" vertical="center" wrapText="1"/>
    </xf>
    <xf numFmtId="0" fontId="8" fillId="2" borderId="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6" borderId="0" xfId="0" applyFill="1" applyAlignment="1" applyProtection="1">
      <alignment horizontal="left" vertical="top"/>
    </xf>
    <xf numFmtId="0" fontId="8" fillId="2" borderId="1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3" fillId="0" borderId="0" xfId="0" applyFont="1" applyBorder="1" applyAlignment="1" applyProtection="1">
      <alignment horizontal="left" vertical="top"/>
    </xf>
    <xf numFmtId="0" fontId="32" fillId="0" borderId="0" xfId="0" applyFont="1" applyAlignment="1" applyProtection="1">
      <alignment horizontal="left" vertical="top" wrapText="1"/>
    </xf>
    <xf numFmtId="0" fontId="0" fillId="0" borderId="0" xfId="0" applyBorder="1" applyAlignment="1" applyProtection="1">
      <alignment horizontal="left" vertical="top" wrapText="1"/>
    </xf>
    <xf numFmtId="0" fontId="5" fillId="2" borderId="3" xfId="0" applyFont="1" applyFill="1" applyBorder="1" applyAlignment="1" applyProtection="1">
      <alignment horizontal="left" vertical="top" wrapText="1"/>
    </xf>
    <xf numFmtId="0" fontId="10" fillId="2" borderId="0" xfId="1" applyFont="1" applyFill="1" applyBorder="1" applyAlignment="1" applyProtection="1">
      <alignment horizontal="left" vertical="top" wrapText="1"/>
    </xf>
    <xf numFmtId="0" fontId="9" fillId="2" borderId="0" xfId="1" applyFill="1" applyBorder="1" applyAlignment="1" applyProtection="1">
      <alignment horizontal="left" vertical="top" wrapText="1"/>
    </xf>
    <xf numFmtId="0" fontId="9"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0" fillId="2" borderId="6" xfId="1" applyFont="1" applyFill="1" applyBorder="1" applyAlignment="1" applyProtection="1">
      <alignment horizontal="left" vertical="top" wrapText="1"/>
    </xf>
    <xf numFmtId="0" fontId="10" fillId="2" borderId="7" xfId="1" applyFont="1" applyFill="1" applyBorder="1" applyAlignment="1" applyProtection="1">
      <alignment horizontal="left" vertical="top" wrapText="1"/>
    </xf>
    <xf numFmtId="0" fontId="23" fillId="2" borderId="3" xfId="0" applyFont="1" applyFill="1" applyBorder="1" applyAlignment="1" applyProtection="1">
      <alignment horizontal="left" vertical="top" wrapText="1"/>
    </xf>
    <xf numFmtId="0" fontId="23" fillId="2" borderId="4"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0" borderId="0" xfId="0" applyFont="1" applyAlignment="1" applyProtection="1">
      <alignment horizontal="left" vertical="top"/>
    </xf>
    <xf numFmtId="0" fontId="0" fillId="3" borderId="0" xfId="0" applyFill="1" applyBorder="1" applyAlignment="1" applyProtection="1">
      <alignment horizontal="center"/>
    </xf>
    <xf numFmtId="0" fontId="37" fillId="0" borderId="0" xfId="0" applyFont="1" applyFill="1" applyBorder="1" applyAlignment="1" applyProtection="1">
      <alignment horizontal="center" vertical="top"/>
    </xf>
    <xf numFmtId="0" fontId="24" fillId="0" borderId="0" xfId="0" applyFont="1" applyFill="1" applyAlignment="1" applyProtection="1">
      <alignment horizontal="center" wrapText="1"/>
    </xf>
    <xf numFmtId="0" fontId="50" fillId="0" borderId="0" xfId="0" applyFont="1" applyFill="1" applyAlignment="1" applyProtection="1">
      <alignment horizontal="center"/>
    </xf>
    <xf numFmtId="0" fontId="0" fillId="2" borderId="15"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 xfId="0" applyBorder="1" applyAlignment="1" applyProtection="1">
      <alignment horizontal="left"/>
    </xf>
    <xf numFmtId="0" fontId="39" fillId="0" borderId="0" xfId="1" applyFont="1" applyAlignment="1" applyProtection="1">
      <alignment horizontal="left" vertical="top" wrapText="1"/>
    </xf>
    <xf numFmtId="0" fontId="52" fillId="0" borderId="0" xfId="0" applyFont="1" applyAlignment="1" applyProtection="1">
      <alignment horizontal="center" vertical="center"/>
    </xf>
    <xf numFmtId="0" fontId="23" fillId="0" borderId="0" xfId="0" applyFont="1" applyAlignment="1" applyProtection="1">
      <alignment horizontal="center" vertical="center"/>
    </xf>
    <xf numFmtId="0" fontId="11" fillId="0" borderId="0" xfId="0" applyFont="1" applyAlignment="1" applyProtection="1">
      <alignment horizontal="left" vertical="top"/>
    </xf>
    <xf numFmtId="0" fontId="5" fillId="0" borderId="0" xfId="0" applyFont="1" applyFill="1" applyAlignment="1" applyProtection="1">
      <alignment horizontal="left" vertical="top" wrapText="1"/>
    </xf>
    <xf numFmtId="0" fontId="7" fillId="0" borderId="0" xfId="0" applyFont="1" applyFill="1" applyAlignment="1" applyProtection="1">
      <alignment horizontal="left" vertical="top"/>
    </xf>
    <xf numFmtId="0" fontId="51" fillId="0" borderId="1" xfId="0" applyFont="1" applyBorder="1" applyAlignment="1" applyProtection="1">
      <alignment horizontal="center" vertical="top" wrapText="1"/>
    </xf>
    <xf numFmtId="0" fontId="44" fillId="2" borderId="15"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protection locked="0"/>
    </xf>
    <xf numFmtId="0" fontId="23" fillId="0" borderId="1" xfId="0" applyFont="1" applyBorder="1" applyAlignment="1" applyProtection="1">
      <alignment horizontal="left" vertical="top" wrapText="1"/>
    </xf>
    <xf numFmtId="0" fontId="23" fillId="0" borderId="6" xfId="0" applyFont="1" applyBorder="1" applyAlignment="1" applyProtection="1">
      <alignment horizontal="left" wrapText="1"/>
    </xf>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0" fillId="0" borderId="0" xfId="0" applyFont="1" applyAlignment="1" applyProtection="1">
      <alignment horizontal="left" wrapText="1"/>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0" fillId="0" borderId="11" xfId="0" applyBorder="1" applyAlignment="1">
      <alignment horizontal="left" vertical="top" wrapText="1"/>
    </xf>
    <xf numFmtId="0" fontId="9" fillId="0" borderId="16" xfId="1" applyFill="1" applyBorder="1" applyAlignment="1" applyProtection="1">
      <alignment horizontal="left" vertical="top" wrapText="1"/>
    </xf>
    <xf numFmtId="0" fontId="9" fillId="0" borderId="8" xfId="1" applyBorder="1" applyAlignment="1" applyProtection="1">
      <alignment horizontal="left" vertical="top" wrapText="1"/>
    </xf>
    <xf numFmtId="0" fontId="9" fillId="0" borderId="0" xfId="1" applyBorder="1" applyAlignment="1" applyProtection="1">
      <alignment horizontal="left" vertical="top" wrapText="1"/>
    </xf>
    <xf numFmtId="0" fontId="9" fillId="0" borderId="9" xfId="1" applyBorder="1" applyAlignment="1" applyProtection="1">
      <alignment horizontal="left" vertical="top" wrapText="1"/>
    </xf>
    <xf numFmtId="0" fontId="22" fillId="0" borderId="15" xfId="2" applyFont="1" applyBorder="1" applyAlignment="1" applyProtection="1">
      <alignment horizontal="left" vertical="top" wrapText="1"/>
    </xf>
    <xf numFmtId="0" fontId="22" fillId="0" borderId="11" xfId="2" applyFont="1" applyBorder="1" applyAlignment="1" applyProtection="1">
      <alignment horizontal="left" vertical="top" wrapText="1"/>
    </xf>
    <xf numFmtId="0" fontId="0" fillId="0" borderId="12" xfId="0" applyBorder="1" applyAlignment="1">
      <alignment horizontal="left" vertical="top" wrapText="1"/>
    </xf>
    <xf numFmtId="0" fontId="22" fillId="0" borderId="9" xfId="2" applyFont="1" applyBorder="1" applyAlignment="1" applyProtection="1">
      <alignment horizontal="center" vertical="center" textRotation="90"/>
    </xf>
    <xf numFmtId="0" fontId="22" fillId="0" borderId="13" xfId="2" applyFont="1" applyBorder="1" applyAlignment="1" applyProtection="1">
      <alignment horizontal="left" vertical="top" wrapText="1"/>
    </xf>
    <xf numFmtId="0" fontId="22" fillId="0" borderId="17" xfId="2" applyFont="1" applyBorder="1" applyAlignment="1" applyProtection="1">
      <alignment horizontal="left" vertical="top" wrapText="1"/>
    </xf>
    <xf numFmtId="0" fontId="22" fillId="0" borderId="13" xfId="0" applyFont="1" applyBorder="1" applyAlignment="1" applyProtection="1">
      <alignment horizontal="left" vertical="top" wrapText="1"/>
    </xf>
    <xf numFmtId="0" fontId="22" fillId="0" borderId="16" xfId="0" applyFont="1" applyBorder="1" applyAlignment="1" applyProtection="1">
      <alignment horizontal="left" vertical="top" wrapText="1"/>
    </xf>
    <xf numFmtId="0" fontId="22" fillId="0" borderId="12" xfId="2" applyFont="1" applyBorder="1" applyAlignment="1" applyProtection="1">
      <alignment horizontal="left" vertical="top" wrapText="1"/>
    </xf>
    <xf numFmtId="0" fontId="22" fillId="0" borderId="14" xfId="2" applyFont="1" applyBorder="1" applyAlignment="1" applyProtection="1">
      <alignment horizontal="left" vertical="top" wrapText="1"/>
    </xf>
    <xf numFmtId="0" fontId="22" fillId="0" borderId="3" xfId="2" applyFont="1" applyBorder="1" applyAlignment="1" applyProtection="1">
      <alignment horizontal="left" vertical="top" wrapText="1"/>
    </xf>
    <xf numFmtId="0" fontId="22" fillId="0" borderId="4" xfId="2" applyFont="1" applyBorder="1" applyAlignment="1" applyProtection="1">
      <alignment horizontal="left" vertical="top" wrapText="1"/>
    </xf>
    <xf numFmtId="0" fontId="23" fillId="0" borderId="0" xfId="2" applyFont="1" applyAlignment="1" applyProtection="1">
      <alignment horizontal="center" vertical="top"/>
    </xf>
    <xf numFmtId="0" fontId="24" fillId="0" borderId="0" xfId="2" applyFont="1" applyAlignment="1" applyProtection="1">
      <alignment horizontal="center" wrapText="1"/>
    </xf>
    <xf numFmtId="0" fontId="8" fillId="2" borderId="14" xfId="2" applyFont="1" applyFill="1" applyBorder="1" applyAlignment="1" applyProtection="1">
      <alignment horizontal="center" vertical="center"/>
    </xf>
    <xf numFmtId="0" fontId="8" fillId="2" borderId="8"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22" fillId="2" borderId="3" xfId="2" applyFont="1" applyFill="1" applyBorder="1" applyAlignment="1" applyProtection="1">
      <alignment horizontal="left" vertical="top" wrapText="1"/>
    </xf>
    <xf numFmtId="0" fontId="22" fillId="2" borderId="4" xfId="2" applyFont="1" applyFill="1" applyBorder="1" applyAlignment="1" applyProtection="1">
      <alignment horizontal="left" vertical="top" wrapText="1"/>
    </xf>
    <xf numFmtId="0" fontId="22" fillId="2" borderId="6" xfId="2" applyFont="1" applyFill="1" applyBorder="1" applyAlignment="1" applyProtection="1">
      <alignment horizontal="left" vertical="top" wrapText="1"/>
    </xf>
    <xf numFmtId="0" fontId="22" fillId="2" borderId="7" xfId="2" applyFont="1" applyFill="1" applyBorder="1" applyAlignment="1" applyProtection="1">
      <alignment horizontal="left" vertical="top" wrapText="1"/>
    </xf>
    <xf numFmtId="0" fontId="22" fillId="0" borderId="0" xfId="2" applyFont="1" applyFill="1" applyBorder="1" applyAlignment="1" applyProtection="1">
      <alignment horizontal="left" vertical="top" wrapText="1"/>
    </xf>
    <xf numFmtId="0" fontId="21" fillId="2" borderId="15" xfId="2" applyFont="1" applyFill="1" applyBorder="1" applyAlignment="1" applyProtection="1">
      <alignment horizontal="left" vertical="top" wrapText="1"/>
      <protection locked="0" hidden="1"/>
    </xf>
    <xf numFmtId="0" fontId="21" fillId="2" borderId="11" xfId="2" applyFont="1" applyFill="1" applyBorder="1" applyAlignment="1" applyProtection="1">
      <alignment horizontal="left" vertical="top" wrapText="1"/>
      <protection locked="0" hidden="1"/>
    </xf>
    <xf numFmtId="0" fontId="21" fillId="2" borderId="12" xfId="2" applyFont="1" applyFill="1" applyBorder="1" applyAlignment="1" applyProtection="1">
      <alignment horizontal="left" vertical="top" wrapText="1"/>
      <protection locked="0" hidden="1"/>
    </xf>
    <xf numFmtId="0" fontId="27" fillId="0" borderId="0" xfId="2" applyFont="1" applyFill="1" applyBorder="1" applyAlignment="1" applyProtection="1">
      <alignment horizontal="left" vertical="top" wrapText="1"/>
    </xf>
    <xf numFmtId="2" fontId="21" fillId="3" borderId="14" xfId="2" applyNumberFormat="1" applyFont="1" applyFill="1" applyBorder="1" applyAlignment="1" applyProtection="1">
      <alignment horizontal="center" vertical="center"/>
      <protection hidden="1"/>
    </xf>
    <xf numFmtId="2" fontId="21" fillId="3" borderId="8" xfId="2" applyNumberFormat="1" applyFont="1" applyFill="1" applyBorder="1" applyAlignment="1" applyProtection="1">
      <alignment horizontal="center" vertical="center"/>
      <protection hidden="1"/>
    </xf>
    <xf numFmtId="2" fontId="21" fillId="3" borderId="5" xfId="2" applyNumberFormat="1" applyFont="1" applyFill="1" applyBorder="1" applyAlignment="1" applyProtection="1">
      <alignment horizontal="center" vertical="center"/>
      <protection hidden="1"/>
    </xf>
    <xf numFmtId="2" fontId="21" fillId="3" borderId="14" xfId="2" applyNumberFormat="1" applyFont="1" applyFill="1" applyBorder="1" applyAlignment="1" applyProtection="1">
      <alignment horizontal="center" vertical="center" wrapText="1"/>
      <protection hidden="1"/>
    </xf>
    <xf numFmtId="2" fontId="21" fillId="3" borderId="8" xfId="2" applyNumberFormat="1" applyFont="1" applyFill="1" applyBorder="1" applyAlignment="1" applyProtection="1">
      <alignment horizontal="center" vertical="center" wrapText="1"/>
      <protection hidden="1"/>
    </xf>
    <xf numFmtId="2" fontId="21" fillId="3" borderId="5" xfId="2" applyNumberFormat="1" applyFont="1" applyFill="1" applyBorder="1" applyAlignment="1" applyProtection="1">
      <alignment horizontal="center" vertical="center" wrapText="1"/>
      <protection hidden="1"/>
    </xf>
    <xf numFmtId="0" fontId="22" fillId="5" borderId="0" xfId="2" applyFont="1" applyFill="1" applyBorder="1" applyAlignment="1" applyProtection="1">
      <alignment horizontal="left" vertical="top" wrapText="1"/>
      <protection hidden="1"/>
    </xf>
    <xf numFmtId="0" fontId="22" fillId="0" borderId="0" xfId="2" applyFont="1" applyBorder="1" applyAlignment="1" applyProtection="1">
      <alignment horizontal="center" vertical="center" textRotation="90"/>
    </xf>
    <xf numFmtId="0" fontId="22" fillId="0" borderId="13" xfId="2" applyFont="1" applyBorder="1" applyAlignment="1" applyProtection="1">
      <alignment horizontal="left" vertical="top"/>
    </xf>
    <xf numFmtId="0" fontId="22" fillId="0" borderId="16" xfId="2" applyFont="1" applyBorder="1" applyAlignment="1" applyProtection="1">
      <alignment horizontal="left" vertical="top"/>
    </xf>
    <xf numFmtId="0" fontId="22" fillId="0" borderId="16" xfId="2" applyFont="1" applyBorder="1" applyAlignment="1" applyProtection="1">
      <alignment horizontal="left" vertical="top" wrapText="1"/>
    </xf>
    <xf numFmtId="2" fontId="21" fillId="3" borderId="13" xfId="2" applyNumberFormat="1" applyFont="1" applyFill="1" applyBorder="1" applyAlignment="1" applyProtection="1">
      <alignment horizontal="center" vertical="center" wrapText="1"/>
      <protection hidden="1"/>
    </xf>
    <xf numFmtId="2" fontId="21" fillId="3" borderId="17" xfId="2" applyNumberFormat="1" applyFont="1" applyFill="1" applyBorder="1" applyAlignment="1" applyProtection="1">
      <alignment horizontal="center" vertical="center" wrapText="1"/>
      <protection hidden="1"/>
    </xf>
    <xf numFmtId="0" fontId="41" fillId="0" borderId="15" xfId="2" applyFont="1" applyBorder="1" applyAlignment="1" applyProtection="1">
      <alignment horizontal="left" vertical="top"/>
    </xf>
    <xf numFmtId="0" fontId="41" fillId="0" borderId="12" xfId="2" applyFont="1" applyBorder="1" applyAlignment="1" applyProtection="1">
      <alignment horizontal="left" vertical="top"/>
    </xf>
    <xf numFmtId="0" fontId="22" fillId="0" borderId="15" xfId="2" applyFont="1" applyBorder="1" applyAlignment="1" applyProtection="1">
      <alignment horizontal="left" vertical="top"/>
    </xf>
    <xf numFmtId="0" fontId="22" fillId="0" borderId="12" xfId="2" applyFont="1" applyBorder="1" applyAlignment="1" applyProtection="1">
      <alignment horizontal="left" vertical="top"/>
    </xf>
    <xf numFmtId="0" fontId="21" fillId="0" borderId="15" xfId="2" applyFont="1" applyBorder="1" applyAlignment="1" applyProtection="1">
      <alignment horizontal="left" vertical="top"/>
    </xf>
    <xf numFmtId="0" fontId="0" fillId="0" borderId="12" xfId="0" applyBorder="1" applyAlignment="1">
      <alignment horizontal="left" vertical="top"/>
    </xf>
    <xf numFmtId="0" fontId="21" fillId="0" borderId="15" xfId="2" applyFont="1" applyFill="1" applyBorder="1" applyAlignment="1" applyProtection="1">
      <alignment horizontal="left" vertical="top" wrapText="1"/>
    </xf>
    <xf numFmtId="0" fontId="21" fillId="0" borderId="15" xfId="2" applyFont="1" applyBorder="1" applyAlignment="1" applyProtection="1">
      <alignment horizontal="left" vertical="top" wrapText="1"/>
    </xf>
    <xf numFmtId="0" fontId="22" fillId="0" borderId="1" xfId="2" applyFont="1" applyBorder="1" applyAlignment="1" applyProtection="1">
      <alignment horizontal="left" vertical="top" wrapText="1"/>
    </xf>
    <xf numFmtId="0" fontId="21" fillId="3" borderId="13" xfId="2" applyFont="1" applyFill="1" applyBorder="1" applyAlignment="1" applyProtection="1">
      <alignment horizontal="center" vertical="center"/>
      <protection hidden="1"/>
    </xf>
    <xf numFmtId="0" fontId="21" fillId="3" borderId="16" xfId="2" applyFont="1" applyFill="1" applyBorder="1" applyAlignment="1" applyProtection="1">
      <alignment horizontal="center" vertical="center"/>
      <protection hidden="1"/>
    </xf>
    <xf numFmtId="0" fontId="41" fillId="0" borderId="11" xfId="2" applyFont="1" applyBorder="1" applyAlignment="1" applyProtection="1">
      <alignment horizontal="left" vertical="top"/>
    </xf>
    <xf numFmtId="0" fontId="0" fillId="0" borderId="11" xfId="0" applyBorder="1" applyAlignment="1">
      <alignment horizontal="left" vertical="top"/>
    </xf>
    <xf numFmtId="0" fontId="22" fillId="0" borderId="3" xfId="2" applyFont="1" applyBorder="1" applyAlignment="1" applyProtection="1">
      <alignment horizontal="left" vertical="top"/>
    </xf>
    <xf numFmtId="0" fontId="22" fillId="0" borderId="4" xfId="2" applyFont="1" applyBorder="1" applyAlignment="1" applyProtection="1">
      <alignment horizontal="left" vertical="top"/>
    </xf>
    <xf numFmtId="0" fontId="22" fillId="0" borderId="5" xfId="2" applyFont="1" applyBorder="1" applyAlignment="1" applyProtection="1">
      <alignment horizontal="left" vertical="top"/>
    </xf>
    <xf numFmtId="0" fontId="22" fillId="0" borderId="6" xfId="2" applyFont="1" applyBorder="1" applyAlignment="1" applyProtection="1">
      <alignment horizontal="left" vertical="top"/>
    </xf>
    <xf numFmtId="0" fontId="22" fillId="0" borderId="7" xfId="2" applyFont="1" applyBorder="1" applyAlignment="1" applyProtection="1">
      <alignment horizontal="left" vertical="top"/>
    </xf>
    <xf numFmtId="0" fontId="41" fillId="0" borderId="15" xfId="2" applyFont="1" applyBorder="1" applyAlignment="1" applyProtection="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1" fillId="5" borderId="6" xfId="2" applyFill="1" applyBorder="1" applyAlignment="1" applyProtection="1">
      <alignment horizontal="left" vertical="top"/>
    </xf>
    <xf numFmtId="0" fontId="21" fillId="5" borderId="8" xfId="2" applyFont="1" applyFill="1" applyBorder="1" applyAlignment="1" applyProtection="1">
      <alignment horizontal="left" vertical="top" wrapText="1"/>
    </xf>
    <xf numFmtId="0" fontId="21" fillId="5" borderId="0" xfId="2" applyFont="1" applyFill="1" applyBorder="1" applyAlignment="1" applyProtection="1">
      <alignment horizontal="left" vertical="top" wrapText="1"/>
    </xf>
    <xf numFmtId="0" fontId="21" fillId="5" borderId="6" xfId="2" applyFill="1" applyBorder="1" applyAlignment="1" applyProtection="1">
      <alignment horizontal="center"/>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3">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44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466"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47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D$497"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53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56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512" lockText="1" noThreeD="1"/>
</file>

<file path=xl/ctrlProps/ctrlProp27.xml><?xml version="1.0" encoding="utf-8"?>
<formControlPr xmlns="http://schemas.microsoft.com/office/spreadsheetml/2009/9/main" objectType="CheckBox" fmlaLink="$AD$513" lockText="1" noThreeD="1"/>
</file>

<file path=xl/ctrlProps/ctrlProp28.xml><?xml version="1.0" encoding="utf-8"?>
<formControlPr xmlns="http://schemas.microsoft.com/office/spreadsheetml/2009/9/main" objectType="CheckBox" fmlaLink="$AD$514" lockText="1" noThreeD="1"/>
</file>

<file path=xl/ctrlProps/ctrlProp29.xml><?xml version="1.0" encoding="utf-8"?>
<formControlPr xmlns="http://schemas.microsoft.com/office/spreadsheetml/2009/9/main" objectType="CheckBox" fmlaLink="$AE$514" lockText="1" noThreeD="1"/>
</file>

<file path=xl/ctrlProps/ctrlProp30.xml><?xml version="1.0" encoding="utf-8"?>
<formControlPr xmlns="http://schemas.microsoft.com/office/spreadsheetml/2009/9/main" objectType="CheckBox" fmlaLink="$AE$512" lockText="1" noThreeD="1"/>
</file>

<file path=xl/ctrlProps/ctrlProp31.xml><?xml version="1.0" encoding="utf-8"?>
<formControlPr xmlns="http://schemas.microsoft.com/office/spreadsheetml/2009/9/main" objectType="CheckBox" fmlaLink="$AE$513" lockText="1" noThreeD="1"/>
</file>

<file path=xl/ctrlProps/ctrlProp32.xml><?xml version="1.0" encoding="utf-8"?>
<formControlPr xmlns="http://schemas.microsoft.com/office/spreadsheetml/2009/9/main" objectType="CheckBox" fmlaLink="$AD$517" lockText="1" noThreeD="1"/>
</file>

<file path=xl/ctrlProps/ctrlProp33.xml><?xml version="1.0" encoding="utf-8"?>
<formControlPr xmlns="http://schemas.microsoft.com/office/spreadsheetml/2009/9/main" objectType="CheckBox" fmlaLink="$AD$518" lockText="1" noThreeD="1"/>
</file>

<file path=xl/ctrlProps/ctrlProp34.xml><?xml version="1.0" encoding="utf-8"?>
<formControlPr xmlns="http://schemas.microsoft.com/office/spreadsheetml/2009/9/main" objectType="CheckBox" fmlaLink="$AE$517" lockText="1" noThreeD="1"/>
</file>

<file path=xl/ctrlProps/ctrlProp35.xml><?xml version="1.0" encoding="utf-8"?>
<formControlPr xmlns="http://schemas.microsoft.com/office/spreadsheetml/2009/9/main" objectType="CheckBox" fmlaLink="$AE$518" lockText="1" noThreeD="1"/>
</file>

<file path=xl/ctrlProps/ctrlProp36.xml><?xml version="1.0" encoding="utf-8"?>
<formControlPr xmlns="http://schemas.microsoft.com/office/spreadsheetml/2009/9/main" objectType="CheckBox" fmlaLink="$AD$519" lockText="1" noThreeD="1"/>
</file>

<file path=xl/ctrlProps/ctrlProp37.xml><?xml version="1.0" encoding="utf-8"?>
<formControlPr xmlns="http://schemas.microsoft.com/office/spreadsheetml/2009/9/main" objectType="CheckBox" fmlaLink="$AE$519" lockText="1" noThreeD="1"/>
</file>

<file path=xl/ctrlProps/ctrlProp38.xml><?xml version="1.0" encoding="utf-8"?>
<formControlPr xmlns="http://schemas.microsoft.com/office/spreadsheetml/2009/9/main" objectType="CheckBox" fmlaLink="$AD$515" lockText="1" noThreeD="1"/>
</file>

<file path=xl/ctrlProps/ctrlProp39.xml><?xml version="1.0" encoding="utf-8"?>
<formControlPr xmlns="http://schemas.microsoft.com/office/spreadsheetml/2009/9/main" objectType="CheckBox" fmlaLink="$AD$546" lockText="1" noThreeD="1"/>
</file>

<file path=xl/ctrlProps/ctrlProp40.xml><?xml version="1.0" encoding="utf-8"?>
<formControlPr xmlns="http://schemas.microsoft.com/office/spreadsheetml/2009/9/main" objectType="CheckBox" fmlaLink="$AD$550" lockText="1" noThreeD="1"/>
</file>

<file path=xl/ctrlProps/ctrlProp41.xml><?xml version="1.0" encoding="utf-8"?>
<formControlPr xmlns="http://schemas.microsoft.com/office/spreadsheetml/2009/9/main" objectType="CheckBox" fmlaLink="$AD$555" lockText="1" noThreeD="1"/>
</file>

<file path=xl/ctrlProps/ctrlProp42.xml><?xml version="1.0" encoding="utf-8"?>
<formControlPr xmlns="http://schemas.microsoft.com/office/spreadsheetml/2009/9/main" objectType="CheckBox" fmlaLink="$AD$559" lockText="1" noThreeD="1"/>
</file>

<file path=xl/ctrlProps/ctrlProp43.xml><?xml version="1.0" encoding="utf-8"?>
<formControlPr xmlns="http://schemas.microsoft.com/office/spreadsheetml/2009/9/main" objectType="Radio" firstButton="1" fmlaLink="$AD$32"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fmlaLink="$AD$542" lockText="1" noThreeD="1"/>
</file>

<file path=xl/ctrlProps/ctrlProp55.xml><?xml version="1.0" encoding="utf-8"?>
<formControlPr xmlns="http://schemas.microsoft.com/office/spreadsheetml/2009/9/main" objectType="CheckBox" fmlaLink="$AD$575" lockText="1" noThreeD="1"/>
</file>

<file path=xl/ctrlProps/ctrlProp56.xml><?xml version="1.0" encoding="utf-8"?>
<formControlPr xmlns="http://schemas.microsoft.com/office/spreadsheetml/2009/9/main" objectType="CheckBox" fmlaLink="$AD$579" lockText="1" noThreeD="1"/>
</file>

<file path=xl/ctrlProps/ctrlProp57.xml><?xml version="1.0" encoding="utf-8"?>
<formControlPr xmlns="http://schemas.microsoft.com/office/spreadsheetml/2009/9/main" objectType="CheckBox" fmlaLink="$AD$583" lockText="1" noThreeD="1"/>
</file>

<file path=xl/ctrlProps/ctrlProp58.xml><?xml version="1.0" encoding="utf-8"?>
<formControlPr xmlns="http://schemas.microsoft.com/office/spreadsheetml/2009/9/main" objectType="CheckBox" fmlaLink="$AD$592" lockText="1" noThreeD="1"/>
</file>

<file path=xl/ctrlProps/ctrlProp59.xml><?xml version="1.0" encoding="utf-8"?>
<formControlPr xmlns="http://schemas.microsoft.com/office/spreadsheetml/2009/9/main" objectType="CheckBox" fmlaLink="$AD$596" lockText="1" noThreeD="1"/>
</file>

<file path=xl/ctrlProps/ctrlProp60.xml><?xml version="1.0" encoding="utf-8"?>
<formControlPr xmlns="http://schemas.microsoft.com/office/spreadsheetml/2009/9/main" objectType="CheckBox" fmlaLink="$AD$600" lockText="1" noThreeD="1"/>
</file>

<file path=xl/ctrlProps/ctrlProp61.xml><?xml version="1.0" encoding="utf-8"?>
<formControlPr xmlns="http://schemas.microsoft.com/office/spreadsheetml/2009/9/main" objectType="CheckBox" fmlaLink="$AD$604" lockText="1" noThreeD="1"/>
</file>

<file path=xl/ctrlProps/ctrlProp62.xml><?xml version="1.0" encoding="utf-8"?>
<formControlPr xmlns="http://schemas.microsoft.com/office/spreadsheetml/2009/9/main" objectType="CheckBox" fmlaLink="$AD$608" lockText="1" noThreeD="1"/>
</file>

<file path=xl/ctrlProps/ctrlProp63.xml><?xml version="1.0" encoding="utf-8"?>
<formControlPr xmlns="http://schemas.microsoft.com/office/spreadsheetml/2009/9/main" objectType="CheckBox" fmlaLink="$AD$612"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fmlaLink="$AE$32" lockText="1" noThreeD="1"/>
</file>

<file path=xl/ctrlProps/ctrlProp68.xml><?xml version="1.0" encoding="utf-8"?>
<formControlPr xmlns="http://schemas.microsoft.com/office/spreadsheetml/2009/9/main" objectType="CheckBox" fmlaLink="$AE$35" lockText="1" noThreeD="1"/>
</file>

<file path=xl/ctrlProps/ctrlProp69.xml><?xml version="1.0" encoding="utf-8"?>
<formControlPr xmlns="http://schemas.microsoft.com/office/spreadsheetml/2009/9/main" objectType="CheckBox" fmlaLink="$AE$36" lockText="1" noThreeD="1"/>
</file>

<file path=xl/ctrlProps/ctrlProp70.xml><?xml version="1.0" encoding="utf-8"?>
<formControlPr xmlns="http://schemas.microsoft.com/office/spreadsheetml/2009/9/main" objectType="CheckBox" fmlaLink="$AE$37" lockText="1" noThreeD="1"/>
</file>

<file path=xl/ctrlProps/ctrlProp71.xml><?xml version="1.0" encoding="utf-8"?>
<formControlPr xmlns="http://schemas.microsoft.com/office/spreadsheetml/2009/9/main" objectType="CheckBox" fmlaLink="$AE$38" lockText="1" noThreeD="1"/>
</file>

<file path=xl/ctrlProps/ctrlProp72.xml><?xml version="1.0" encoding="utf-8"?>
<formControlPr xmlns="http://schemas.microsoft.com/office/spreadsheetml/2009/9/main" objectType="CheckBox" fmlaLink="$AE$39" lockText="1" noThreeD="1"/>
</file>

<file path=xl/ctrlProps/ctrlProp73.xml><?xml version="1.0" encoding="utf-8"?>
<formControlPr xmlns="http://schemas.microsoft.com/office/spreadsheetml/2009/9/main" objectType="CheckBox" fmlaLink="$AE$40" lockText="1" noThreeD="1"/>
</file>

<file path=xl/ctrlProps/ctrlProp74.xml><?xml version="1.0" encoding="utf-8"?>
<formControlPr xmlns="http://schemas.microsoft.com/office/spreadsheetml/2009/9/main" objectType="CheckBox" fmlaLink="$AE$41" lockText="1" noThreeD="1"/>
</file>

<file path=xl/ctrlProps/ctrlProp75.xml><?xml version="1.0" encoding="utf-8"?>
<formControlPr xmlns="http://schemas.microsoft.com/office/spreadsheetml/2009/9/main" objectType="CheckBox" fmlaLink="$AE$42" lockText="1" noThreeD="1"/>
</file>

<file path=xl/ctrlProps/ctrlProp76.xml><?xml version="1.0" encoding="utf-8"?>
<formControlPr xmlns="http://schemas.microsoft.com/office/spreadsheetml/2009/9/main" objectType="CheckBox" fmlaLink="$AE$43" lockText="1" noThreeD="1"/>
</file>

<file path=xl/ctrlProps/ctrlProp77.xml><?xml version="1.0" encoding="utf-8"?>
<formControlPr xmlns="http://schemas.microsoft.com/office/spreadsheetml/2009/9/main" objectType="CheckBox" fmlaLink="$AE$4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CheckBox" fmlaLink="$AE$33" lockText="1" noThreeD="1"/>
</file>

<file path=xl/ctrlProps/ctrlProp80.xml><?xml version="1.0" encoding="utf-8"?>
<formControlPr xmlns="http://schemas.microsoft.com/office/spreadsheetml/2009/9/main" objectType="CheckBox" fmlaLink="$AE$34" lockText="1" noThreeD="1"/>
</file>

<file path=xl/ctrlProps/ctrlProp81.xml><?xml version="1.0" encoding="utf-8"?>
<formControlPr xmlns="http://schemas.microsoft.com/office/spreadsheetml/2009/9/main" objectType="CheckBox" fmlaLink="$AD$481" lockText="1" noThreeD="1"/>
</file>

<file path=xl/ctrlProps/ctrlProp82.xml><?xml version="1.0" encoding="utf-8"?>
<formControlPr xmlns="http://schemas.microsoft.com/office/spreadsheetml/2009/9/main" objectType="CheckBox" fmlaLink="$AD$482" lockText="1" noThreeD="1"/>
</file>

<file path=xl/ctrlProps/ctrlProp83.xml><?xml version="1.0" encoding="utf-8"?>
<formControlPr xmlns="http://schemas.microsoft.com/office/spreadsheetml/2009/9/main" objectType="CheckBox" fmlaLink="$AD$483" lockText="1" noThreeD="1"/>
</file>

<file path=xl/ctrlProps/ctrlProp84.xml><?xml version="1.0" encoding="utf-8"?>
<formControlPr xmlns="http://schemas.microsoft.com/office/spreadsheetml/2009/9/main" objectType="CheckBox" fmlaLink="$AD$484" lockText="1" noThreeD="1"/>
</file>

<file path=xl/ctrlProps/ctrlProp85.xml><?xml version="1.0" encoding="utf-8"?>
<formControlPr xmlns="http://schemas.microsoft.com/office/spreadsheetml/2009/9/main" objectType="CheckBox" fmlaLink="$AD$486"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CheckBox" fmlaLink="$AE$45" lockText="1" noThreeD="1"/>
</file>

<file path=xl/ctrlProps/ctrlProp91.xml><?xml version="1.0" encoding="utf-8"?>
<formControlPr xmlns="http://schemas.microsoft.com/office/spreadsheetml/2009/9/main" objectType="CheckBox" fmlaLink="$AD$48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447</xdr:row>
          <xdr:rowOff>9525</xdr:rowOff>
        </xdr:from>
        <xdr:to>
          <xdr:col>29</xdr:col>
          <xdr:colOff>0</xdr:colOff>
          <xdr:row>448</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448</xdr:row>
          <xdr:rowOff>9525</xdr:rowOff>
        </xdr:from>
        <xdr:to>
          <xdr:col>29</xdr:col>
          <xdr:colOff>0</xdr:colOff>
          <xdr:row>449</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449</xdr:row>
          <xdr:rowOff>9525</xdr:rowOff>
        </xdr:from>
        <xdr:to>
          <xdr:col>29</xdr:col>
          <xdr:colOff>0</xdr:colOff>
          <xdr:row>450</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450</xdr:row>
          <xdr:rowOff>9525</xdr:rowOff>
        </xdr:from>
        <xdr:to>
          <xdr:col>29</xdr:col>
          <xdr:colOff>0</xdr:colOff>
          <xdr:row>451</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465</xdr:row>
          <xdr:rowOff>9525</xdr:rowOff>
        </xdr:from>
        <xdr:to>
          <xdr:col>16</xdr:col>
          <xdr:colOff>19050</xdr:colOff>
          <xdr:row>465</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465</xdr:row>
          <xdr:rowOff>9525</xdr:rowOff>
        </xdr:from>
        <xdr:to>
          <xdr:col>22</xdr:col>
          <xdr:colOff>0</xdr:colOff>
          <xdr:row>465</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465</xdr:row>
          <xdr:rowOff>9525</xdr:rowOff>
        </xdr:from>
        <xdr:to>
          <xdr:col>29</xdr:col>
          <xdr:colOff>0</xdr:colOff>
          <xdr:row>465</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466</xdr:row>
          <xdr:rowOff>9525</xdr:rowOff>
        </xdr:from>
        <xdr:to>
          <xdr:col>16</xdr:col>
          <xdr:colOff>19050</xdr:colOff>
          <xdr:row>466</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466</xdr:row>
          <xdr:rowOff>9525</xdr:rowOff>
        </xdr:from>
        <xdr:to>
          <xdr:col>22</xdr:col>
          <xdr:colOff>0</xdr:colOff>
          <xdr:row>466</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466</xdr:row>
          <xdr:rowOff>9525</xdr:rowOff>
        </xdr:from>
        <xdr:to>
          <xdr:col>29</xdr:col>
          <xdr:colOff>0</xdr:colOff>
          <xdr:row>466</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467</xdr:row>
          <xdr:rowOff>9525</xdr:rowOff>
        </xdr:from>
        <xdr:to>
          <xdr:col>16</xdr:col>
          <xdr:colOff>19050</xdr:colOff>
          <xdr:row>467</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467</xdr:row>
          <xdr:rowOff>9525</xdr:rowOff>
        </xdr:from>
        <xdr:to>
          <xdr:col>22</xdr:col>
          <xdr:colOff>0</xdr:colOff>
          <xdr:row>467</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467</xdr:row>
          <xdr:rowOff>9525</xdr:rowOff>
        </xdr:from>
        <xdr:to>
          <xdr:col>29</xdr:col>
          <xdr:colOff>0</xdr:colOff>
          <xdr:row>467</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477</xdr:row>
          <xdr:rowOff>9525</xdr:rowOff>
        </xdr:from>
        <xdr:to>
          <xdr:col>29</xdr:col>
          <xdr:colOff>0</xdr:colOff>
          <xdr:row>478</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478</xdr:row>
          <xdr:rowOff>9525</xdr:rowOff>
        </xdr:from>
        <xdr:to>
          <xdr:col>29</xdr:col>
          <xdr:colOff>0</xdr:colOff>
          <xdr:row>479</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496</xdr:row>
          <xdr:rowOff>9525</xdr:rowOff>
        </xdr:from>
        <xdr:to>
          <xdr:col>29</xdr:col>
          <xdr:colOff>0</xdr:colOff>
          <xdr:row>497</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497</xdr:row>
          <xdr:rowOff>9525</xdr:rowOff>
        </xdr:from>
        <xdr:to>
          <xdr:col>29</xdr:col>
          <xdr:colOff>0</xdr:colOff>
          <xdr:row>498</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533</xdr:row>
          <xdr:rowOff>9525</xdr:rowOff>
        </xdr:from>
        <xdr:to>
          <xdr:col>29</xdr:col>
          <xdr:colOff>0</xdr:colOff>
          <xdr:row>534</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534</xdr:row>
          <xdr:rowOff>9525</xdr:rowOff>
        </xdr:from>
        <xdr:to>
          <xdr:col>29</xdr:col>
          <xdr:colOff>0</xdr:colOff>
          <xdr:row>535</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566</xdr:row>
          <xdr:rowOff>9525</xdr:rowOff>
        </xdr:from>
        <xdr:to>
          <xdr:col>29</xdr:col>
          <xdr:colOff>0</xdr:colOff>
          <xdr:row>567</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567</xdr:row>
          <xdr:rowOff>9525</xdr:rowOff>
        </xdr:from>
        <xdr:to>
          <xdr:col>29</xdr:col>
          <xdr:colOff>0</xdr:colOff>
          <xdr:row>568</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447</xdr:row>
          <xdr:rowOff>0</xdr:rowOff>
        </xdr:from>
        <xdr:to>
          <xdr:col>29</xdr:col>
          <xdr:colOff>0</xdr:colOff>
          <xdr:row>451</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477</xdr:row>
          <xdr:rowOff>0</xdr:rowOff>
        </xdr:from>
        <xdr:to>
          <xdr:col>29</xdr:col>
          <xdr:colOff>0</xdr:colOff>
          <xdr:row>479</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533</xdr:row>
          <xdr:rowOff>0</xdr:rowOff>
        </xdr:from>
        <xdr:to>
          <xdr:col>29</xdr:col>
          <xdr:colOff>0</xdr:colOff>
          <xdr:row>535</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566</xdr:row>
          <xdr:rowOff>0</xdr:rowOff>
        </xdr:from>
        <xdr:to>
          <xdr:col>29</xdr:col>
          <xdr:colOff>0</xdr:colOff>
          <xdr:row>568</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511</xdr:row>
          <xdr:rowOff>0</xdr:rowOff>
        </xdr:from>
        <xdr:to>
          <xdr:col>1</xdr:col>
          <xdr:colOff>9525</xdr:colOff>
          <xdr:row>512</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512</xdr:row>
          <xdr:rowOff>0</xdr:rowOff>
        </xdr:from>
        <xdr:to>
          <xdr:col>1</xdr:col>
          <xdr:colOff>9525</xdr:colOff>
          <xdr:row>513</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513</xdr:row>
          <xdr:rowOff>0</xdr:rowOff>
        </xdr:from>
        <xdr:to>
          <xdr:col>1</xdr:col>
          <xdr:colOff>9525</xdr:colOff>
          <xdr:row>514</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513</xdr:row>
          <xdr:rowOff>0</xdr:rowOff>
        </xdr:from>
        <xdr:to>
          <xdr:col>13</xdr:col>
          <xdr:colOff>0</xdr:colOff>
          <xdr:row>514</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511</xdr:row>
          <xdr:rowOff>0</xdr:rowOff>
        </xdr:from>
        <xdr:to>
          <xdr:col>13</xdr:col>
          <xdr:colOff>0</xdr:colOff>
          <xdr:row>512</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512</xdr:row>
          <xdr:rowOff>0</xdr:rowOff>
        </xdr:from>
        <xdr:to>
          <xdr:col>13</xdr:col>
          <xdr:colOff>0</xdr:colOff>
          <xdr:row>513</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516</xdr:row>
          <xdr:rowOff>0</xdr:rowOff>
        </xdr:from>
        <xdr:to>
          <xdr:col>1</xdr:col>
          <xdr:colOff>9525</xdr:colOff>
          <xdr:row>517</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517</xdr:row>
          <xdr:rowOff>0</xdr:rowOff>
        </xdr:from>
        <xdr:to>
          <xdr:col>1</xdr:col>
          <xdr:colOff>9525</xdr:colOff>
          <xdr:row>518</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516</xdr:row>
          <xdr:rowOff>0</xdr:rowOff>
        </xdr:from>
        <xdr:to>
          <xdr:col>13</xdr:col>
          <xdr:colOff>0</xdr:colOff>
          <xdr:row>517</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517</xdr:row>
          <xdr:rowOff>0</xdr:rowOff>
        </xdr:from>
        <xdr:to>
          <xdr:col>13</xdr:col>
          <xdr:colOff>0</xdr:colOff>
          <xdr:row>518</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518</xdr:row>
          <xdr:rowOff>0</xdr:rowOff>
        </xdr:from>
        <xdr:to>
          <xdr:col>1</xdr:col>
          <xdr:colOff>9525</xdr:colOff>
          <xdr:row>519</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518</xdr:row>
          <xdr:rowOff>0</xdr:rowOff>
        </xdr:from>
        <xdr:to>
          <xdr:col>13</xdr:col>
          <xdr:colOff>0</xdr:colOff>
          <xdr:row>519</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514</xdr:row>
          <xdr:rowOff>0</xdr:rowOff>
        </xdr:from>
        <xdr:to>
          <xdr:col>1</xdr:col>
          <xdr:colOff>9525</xdr:colOff>
          <xdr:row>515</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545</xdr:row>
          <xdr:rowOff>0</xdr:rowOff>
        </xdr:from>
        <xdr:to>
          <xdr:col>29</xdr:col>
          <xdr:colOff>0</xdr:colOff>
          <xdr:row>546</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549</xdr:row>
          <xdr:rowOff>0</xdr:rowOff>
        </xdr:from>
        <xdr:to>
          <xdr:col>29</xdr:col>
          <xdr:colOff>0</xdr:colOff>
          <xdr:row>550</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554</xdr:row>
          <xdr:rowOff>0</xdr:rowOff>
        </xdr:from>
        <xdr:to>
          <xdr:col>29</xdr:col>
          <xdr:colOff>0</xdr:colOff>
          <xdr:row>555</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558</xdr:row>
          <xdr:rowOff>0</xdr:rowOff>
        </xdr:from>
        <xdr:to>
          <xdr:col>29</xdr:col>
          <xdr:colOff>0</xdr:colOff>
          <xdr:row>559</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0</xdr:rowOff>
        </xdr:from>
        <xdr:to>
          <xdr:col>26</xdr:col>
          <xdr:colOff>142875</xdr:colOff>
          <xdr:row>31</xdr:row>
          <xdr:rowOff>180975</xdr:rowOff>
        </xdr:to>
        <xdr:sp macro="" textlink="">
          <xdr:nvSpPr>
            <xdr:cNvPr id="1500" name="Option Button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32</xdr:row>
          <xdr:rowOff>9525</xdr:rowOff>
        </xdr:from>
        <xdr:to>
          <xdr:col>26</xdr:col>
          <xdr:colOff>142875</xdr:colOff>
          <xdr:row>33</xdr:row>
          <xdr:rowOff>0</xdr:rowOff>
        </xdr:to>
        <xdr:sp macro="" textlink="">
          <xdr:nvSpPr>
            <xdr:cNvPr id="1501" name="Option Button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33</xdr:row>
          <xdr:rowOff>0</xdr:rowOff>
        </xdr:from>
        <xdr:to>
          <xdr:col>26</xdr:col>
          <xdr:colOff>142875</xdr:colOff>
          <xdr:row>33</xdr:row>
          <xdr:rowOff>180975</xdr:rowOff>
        </xdr:to>
        <xdr:sp macro="" textlink="">
          <xdr:nvSpPr>
            <xdr:cNvPr id="1502" name="Option Button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28575</xdr:rowOff>
        </xdr:from>
        <xdr:to>
          <xdr:col>26</xdr:col>
          <xdr:colOff>142875</xdr:colOff>
          <xdr:row>34</xdr:row>
          <xdr:rowOff>209550</xdr:rowOff>
        </xdr:to>
        <xdr:sp macro="" textlink="">
          <xdr:nvSpPr>
            <xdr:cNvPr id="1503" name="Option Button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35</xdr:row>
          <xdr:rowOff>0</xdr:rowOff>
        </xdr:from>
        <xdr:to>
          <xdr:col>26</xdr:col>
          <xdr:colOff>142875</xdr:colOff>
          <xdr:row>35</xdr:row>
          <xdr:rowOff>180975</xdr:rowOff>
        </xdr:to>
        <xdr:sp macro="" textlink="">
          <xdr:nvSpPr>
            <xdr:cNvPr id="1504" name="Option Button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36</xdr:row>
          <xdr:rowOff>0</xdr:rowOff>
        </xdr:from>
        <xdr:to>
          <xdr:col>26</xdr:col>
          <xdr:colOff>142875</xdr:colOff>
          <xdr:row>36</xdr:row>
          <xdr:rowOff>180975</xdr:rowOff>
        </xdr:to>
        <xdr:sp macro="" textlink="">
          <xdr:nvSpPr>
            <xdr:cNvPr id="1505" name="Option Button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37</xdr:row>
          <xdr:rowOff>0</xdr:rowOff>
        </xdr:from>
        <xdr:to>
          <xdr:col>26</xdr:col>
          <xdr:colOff>142875</xdr:colOff>
          <xdr:row>37</xdr:row>
          <xdr:rowOff>180975</xdr:rowOff>
        </xdr:to>
        <xdr:sp macro="" textlink="">
          <xdr:nvSpPr>
            <xdr:cNvPr id="1506" name="Option Button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38</xdr:row>
          <xdr:rowOff>0</xdr:rowOff>
        </xdr:from>
        <xdr:to>
          <xdr:col>26</xdr:col>
          <xdr:colOff>142875</xdr:colOff>
          <xdr:row>38</xdr:row>
          <xdr:rowOff>180975</xdr:rowOff>
        </xdr:to>
        <xdr:sp macro="" textlink="">
          <xdr:nvSpPr>
            <xdr:cNvPr id="1507" name="Option Button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39</xdr:row>
          <xdr:rowOff>0</xdr:rowOff>
        </xdr:from>
        <xdr:to>
          <xdr:col>26</xdr:col>
          <xdr:colOff>142875</xdr:colOff>
          <xdr:row>39</xdr:row>
          <xdr:rowOff>180975</xdr:rowOff>
        </xdr:to>
        <xdr:sp macro="" textlink="">
          <xdr:nvSpPr>
            <xdr:cNvPr id="1508" name="Option Button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40</xdr:row>
          <xdr:rowOff>0</xdr:rowOff>
        </xdr:from>
        <xdr:to>
          <xdr:col>26</xdr:col>
          <xdr:colOff>142875</xdr:colOff>
          <xdr:row>40</xdr:row>
          <xdr:rowOff>180975</xdr:rowOff>
        </xdr:to>
        <xdr:sp macro="" textlink="">
          <xdr:nvSpPr>
            <xdr:cNvPr id="1509" name="Option Button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40</xdr:row>
          <xdr:rowOff>180975</xdr:rowOff>
        </xdr:from>
        <xdr:to>
          <xdr:col>26</xdr:col>
          <xdr:colOff>142875</xdr:colOff>
          <xdr:row>41</xdr:row>
          <xdr:rowOff>171450</xdr:rowOff>
        </xdr:to>
        <xdr:sp macro="" textlink="">
          <xdr:nvSpPr>
            <xdr:cNvPr id="1510" name="Option Button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541</xdr:row>
          <xdr:rowOff>9525</xdr:rowOff>
        </xdr:from>
        <xdr:to>
          <xdr:col>42</xdr:col>
          <xdr:colOff>9525</xdr:colOff>
          <xdr:row>541</xdr:row>
          <xdr:rowOff>552450</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574</xdr:row>
          <xdr:rowOff>0</xdr:rowOff>
        </xdr:from>
        <xdr:to>
          <xdr:col>29</xdr:col>
          <xdr:colOff>0</xdr:colOff>
          <xdr:row>575</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578</xdr:row>
          <xdr:rowOff>0</xdr:rowOff>
        </xdr:from>
        <xdr:to>
          <xdr:col>29</xdr:col>
          <xdr:colOff>0</xdr:colOff>
          <xdr:row>579</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582</xdr:row>
          <xdr:rowOff>104775</xdr:rowOff>
        </xdr:from>
        <xdr:to>
          <xdr:col>29</xdr:col>
          <xdr:colOff>0</xdr:colOff>
          <xdr:row>582</xdr:row>
          <xdr:rowOff>914400</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586</xdr:row>
          <xdr:rowOff>0</xdr:rowOff>
        </xdr:from>
        <xdr:to>
          <xdr:col>29</xdr:col>
          <xdr:colOff>0</xdr:colOff>
          <xdr:row>592</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594</xdr:row>
          <xdr:rowOff>190500</xdr:rowOff>
        </xdr:from>
        <xdr:to>
          <xdr:col>29</xdr:col>
          <xdr:colOff>0</xdr:colOff>
          <xdr:row>596</xdr:row>
          <xdr:rowOff>0</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599</xdr:row>
          <xdr:rowOff>0</xdr:rowOff>
        </xdr:from>
        <xdr:to>
          <xdr:col>29</xdr:col>
          <xdr:colOff>0</xdr:colOff>
          <xdr:row>599</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603</xdr:row>
          <xdr:rowOff>0</xdr:rowOff>
        </xdr:from>
        <xdr:to>
          <xdr:col>29</xdr:col>
          <xdr:colOff>0</xdr:colOff>
          <xdr:row>604</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607</xdr:row>
          <xdr:rowOff>0</xdr:rowOff>
        </xdr:from>
        <xdr:to>
          <xdr:col>29</xdr:col>
          <xdr:colOff>0</xdr:colOff>
          <xdr:row>608</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611</xdr:row>
          <xdr:rowOff>0</xdr:rowOff>
        </xdr:from>
        <xdr:to>
          <xdr:col>29</xdr:col>
          <xdr:colOff>0</xdr:colOff>
          <xdr:row>612</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9525</xdr:rowOff>
        </xdr:from>
        <xdr:to>
          <xdr:col>29</xdr:col>
          <xdr:colOff>0</xdr:colOff>
          <xdr:row>499</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499</xdr:row>
          <xdr:rowOff>9525</xdr:rowOff>
        </xdr:from>
        <xdr:to>
          <xdr:col>29</xdr:col>
          <xdr:colOff>0</xdr:colOff>
          <xdr:row>499</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235499</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496</xdr:row>
          <xdr:rowOff>0</xdr:rowOff>
        </xdr:from>
        <xdr:to>
          <xdr:col>29</xdr:col>
          <xdr:colOff>0</xdr:colOff>
          <xdr:row>500</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0</xdr:rowOff>
        </xdr:from>
        <xdr:to>
          <xdr:col>28</xdr:col>
          <xdr:colOff>209550</xdr:colOff>
          <xdr:row>32</xdr:row>
          <xdr:rowOff>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19050</xdr:rowOff>
        </xdr:from>
        <xdr:to>
          <xdr:col>28</xdr:col>
          <xdr:colOff>209550</xdr:colOff>
          <xdr:row>34</xdr:row>
          <xdr:rowOff>209550</xdr:rowOff>
        </xdr:to>
        <xdr:sp macro="" textlink="">
          <xdr:nvSpPr>
            <xdr:cNvPr id="1592" name="Check Box 568" hidden="1">
              <a:extLst>
                <a:ext uri="{63B3BB69-23CF-44E3-9099-C40C66FF867C}">
                  <a14:compatExt spid="_x0000_s1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0</xdr:rowOff>
        </xdr:from>
        <xdr:to>
          <xdr:col>28</xdr:col>
          <xdr:colOff>209550</xdr:colOff>
          <xdr:row>36</xdr:row>
          <xdr:rowOff>0</xdr:rowOff>
        </xdr:to>
        <xdr:sp macro="" textlink="">
          <xdr:nvSpPr>
            <xdr:cNvPr id="1593" name="Check Box 569" hidden="1">
              <a:extLst>
                <a:ext uri="{63B3BB69-23CF-44E3-9099-C40C66FF867C}">
                  <a14:compatExt spid="_x0000_s1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0</xdr:rowOff>
        </xdr:from>
        <xdr:to>
          <xdr:col>28</xdr:col>
          <xdr:colOff>209550</xdr:colOff>
          <xdr:row>37</xdr:row>
          <xdr:rowOff>0</xdr:rowOff>
        </xdr:to>
        <xdr:sp macro="" textlink="">
          <xdr:nvSpPr>
            <xdr:cNvPr id="1594" name="Check Box 570" hidden="1">
              <a:extLst>
                <a:ext uri="{63B3BB69-23CF-44E3-9099-C40C66FF867C}">
                  <a14:compatExt spid="_x0000_s1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0</xdr:rowOff>
        </xdr:from>
        <xdr:to>
          <xdr:col>28</xdr:col>
          <xdr:colOff>209550</xdr:colOff>
          <xdr:row>38</xdr:row>
          <xdr:rowOff>0</xdr:rowOff>
        </xdr:to>
        <xdr:sp macro="" textlink="">
          <xdr:nvSpPr>
            <xdr:cNvPr id="1595" name="Check Box 571" hidden="1">
              <a:extLst>
                <a:ext uri="{63B3BB69-23CF-44E3-9099-C40C66FF867C}">
                  <a14:compatExt spid="_x0000_s1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38</xdr:row>
          <xdr:rowOff>0</xdr:rowOff>
        </xdr:from>
        <xdr:to>
          <xdr:col>28</xdr:col>
          <xdr:colOff>209550</xdr:colOff>
          <xdr:row>39</xdr:row>
          <xdr:rowOff>0</xdr:rowOff>
        </xdr:to>
        <xdr:sp macro="" textlink="">
          <xdr:nvSpPr>
            <xdr:cNvPr id="1596" name="Check Box 572" hidden="1">
              <a:extLst>
                <a:ext uri="{63B3BB69-23CF-44E3-9099-C40C66FF867C}">
                  <a14:compatExt spid="_x0000_s1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39</xdr:row>
          <xdr:rowOff>0</xdr:rowOff>
        </xdr:from>
        <xdr:to>
          <xdr:col>28</xdr:col>
          <xdr:colOff>209550</xdr:colOff>
          <xdr:row>40</xdr:row>
          <xdr:rowOff>0</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40</xdr:row>
          <xdr:rowOff>0</xdr:rowOff>
        </xdr:from>
        <xdr:to>
          <xdr:col>28</xdr:col>
          <xdr:colOff>209550</xdr:colOff>
          <xdr:row>41</xdr:row>
          <xdr:rowOff>0</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41</xdr:row>
          <xdr:rowOff>0</xdr:rowOff>
        </xdr:from>
        <xdr:to>
          <xdr:col>28</xdr:col>
          <xdr:colOff>209550</xdr:colOff>
          <xdr:row>42</xdr:row>
          <xdr:rowOff>0</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0</xdr:rowOff>
        </xdr:from>
        <xdr:to>
          <xdr:col>28</xdr:col>
          <xdr:colOff>209550</xdr:colOff>
          <xdr:row>43</xdr:row>
          <xdr:rowOff>0</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0</xdr:rowOff>
        </xdr:from>
        <xdr:to>
          <xdr:col>28</xdr:col>
          <xdr:colOff>209550</xdr:colOff>
          <xdr:row>44</xdr:row>
          <xdr:rowOff>0</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42</xdr:row>
          <xdr:rowOff>0</xdr:rowOff>
        </xdr:from>
        <xdr:to>
          <xdr:col>26</xdr:col>
          <xdr:colOff>142875</xdr:colOff>
          <xdr:row>42</xdr:row>
          <xdr:rowOff>180975</xdr:rowOff>
        </xdr:to>
        <xdr:sp macro="" textlink="">
          <xdr:nvSpPr>
            <xdr:cNvPr id="1605" name="Option Button 581" hidden="1">
              <a:extLst>
                <a:ext uri="{63B3BB69-23CF-44E3-9099-C40C66FF867C}">
                  <a14:compatExt spid="_x0000_s1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0</xdr:rowOff>
        </xdr:from>
        <xdr:to>
          <xdr:col>28</xdr:col>
          <xdr:colOff>209550</xdr:colOff>
          <xdr:row>33</xdr:row>
          <xdr:rowOff>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0</xdr:rowOff>
        </xdr:from>
        <xdr:to>
          <xdr:col>28</xdr:col>
          <xdr:colOff>209550</xdr:colOff>
          <xdr:row>33</xdr:row>
          <xdr:rowOff>190500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480</xdr:row>
          <xdr:rowOff>9525</xdr:rowOff>
        </xdr:from>
        <xdr:to>
          <xdr:col>29</xdr:col>
          <xdr:colOff>0</xdr:colOff>
          <xdr:row>481</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481</xdr:row>
          <xdr:rowOff>9525</xdr:rowOff>
        </xdr:from>
        <xdr:to>
          <xdr:col>29</xdr:col>
          <xdr:colOff>0</xdr:colOff>
          <xdr:row>482</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482</xdr:row>
          <xdr:rowOff>9525</xdr:rowOff>
        </xdr:from>
        <xdr:to>
          <xdr:col>29</xdr:col>
          <xdr:colOff>0</xdr:colOff>
          <xdr:row>483</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483</xdr:row>
          <xdr:rowOff>9525</xdr:rowOff>
        </xdr:from>
        <xdr:to>
          <xdr:col>29</xdr:col>
          <xdr:colOff>0</xdr:colOff>
          <xdr:row>484</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485</xdr:row>
          <xdr:rowOff>9525</xdr:rowOff>
        </xdr:from>
        <xdr:to>
          <xdr:col>29</xdr:col>
          <xdr:colOff>0</xdr:colOff>
          <xdr:row>486</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16</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9</xdr:col>
          <xdr:colOff>0</xdr:colOff>
          <xdr:row>465</xdr:row>
          <xdr:rowOff>0</xdr:rowOff>
        </xdr:from>
        <xdr:to>
          <xdr:col>29</xdr:col>
          <xdr:colOff>0</xdr:colOff>
          <xdr:row>468</xdr:row>
          <xdr:rowOff>0</xdr:rowOff>
        </xdr:to>
        <xdr:sp macro="" textlink="">
          <xdr:nvSpPr>
            <xdr:cNvPr id="1616" name="Group Box 592" hidden="1">
              <a:extLst>
                <a:ext uri="{63B3BB69-23CF-44E3-9099-C40C66FF867C}">
                  <a14:compatExt spid="_x0000_s1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43</xdr:row>
          <xdr:rowOff>0</xdr:rowOff>
        </xdr:from>
        <xdr:to>
          <xdr:col>26</xdr:col>
          <xdr:colOff>142875</xdr:colOff>
          <xdr:row>43</xdr:row>
          <xdr:rowOff>180975</xdr:rowOff>
        </xdr:to>
        <xdr:sp macro="" textlink="">
          <xdr:nvSpPr>
            <xdr:cNvPr id="1619" name="Option Button 595" hidden="1">
              <a:extLst>
                <a:ext uri="{63B3BB69-23CF-44E3-9099-C40C66FF867C}">
                  <a14:compatExt spid="_x0000_s1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43</xdr:row>
          <xdr:rowOff>180975</xdr:rowOff>
        </xdr:from>
        <xdr:to>
          <xdr:col>26</xdr:col>
          <xdr:colOff>142875</xdr:colOff>
          <xdr:row>44</xdr:row>
          <xdr:rowOff>171450</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27</xdr:col>
          <xdr:colOff>0</xdr:colOff>
          <xdr:row>45</xdr:row>
          <xdr:rowOff>0</xdr:rowOff>
        </xdr:to>
        <xdr:sp macro="" textlink="">
          <xdr:nvSpPr>
            <xdr:cNvPr id="1627" name="Group Box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180975</xdr:rowOff>
        </xdr:from>
        <xdr:to>
          <xdr:col>28</xdr:col>
          <xdr:colOff>152400</xdr:colOff>
          <xdr:row>45</xdr:row>
          <xdr:rowOff>19050</xdr:rowOff>
        </xdr:to>
        <xdr:sp macro="" textlink="">
          <xdr:nvSpPr>
            <xdr:cNvPr id="1628" name="Check Box 604" hidden="1">
              <a:extLst>
                <a:ext uri="{63B3BB69-23CF-44E3-9099-C40C66FF867C}">
                  <a14:compatExt spid="_x0000_s1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484</xdr:row>
          <xdr:rowOff>161925</xdr:rowOff>
        </xdr:from>
        <xdr:to>
          <xdr:col>28</xdr:col>
          <xdr:colOff>228600</xdr:colOff>
          <xdr:row>484</xdr:row>
          <xdr:rowOff>400050</xdr:rowOff>
        </xdr:to>
        <xdr:sp macro="" textlink="">
          <xdr:nvSpPr>
            <xdr:cNvPr id="1629" name="Check Box 605" hidden="1">
              <a:extLst>
                <a:ext uri="{63B3BB69-23CF-44E3-9099-C40C66FF867C}">
                  <a14:compatExt spid="_x0000_s162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152400</xdr:rowOff>
    </xdr:from>
    <xdr:to>
      <xdr:col>7</xdr:col>
      <xdr:colOff>571500</xdr:colOff>
      <xdr:row>10</xdr:row>
      <xdr:rowOff>19050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152400"/>
          <a:ext cx="873442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6.xm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47" Type="http://schemas.openxmlformats.org/officeDocument/2006/relationships/ctrlProp" Target="../ctrlProps/ctrlProp37.xml"/><Relationship Id="rId50" Type="http://schemas.openxmlformats.org/officeDocument/2006/relationships/ctrlProp" Target="../ctrlProps/ctrlProp40.xml"/><Relationship Id="rId55" Type="http://schemas.openxmlformats.org/officeDocument/2006/relationships/ctrlProp" Target="../ctrlProps/ctrlProp45.xml"/><Relationship Id="rId63" Type="http://schemas.openxmlformats.org/officeDocument/2006/relationships/ctrlProp" Target="../ctrlProps/ctrlProp53.xml"/><Relationship Id="rId68" Type="http://schemas.openxmlformats.org/officeDocument/2006/relationships/ctrlProp" Target="../ctrlProps/ctrlProp58.xml"/><Relationship Id="rId76" Type="http://schemas.openxmlformats.org/officeDocument/2006/relationships/ctrlProp" Target="../ctrlProps/ctrlProp66.xml"/><Relationship Id="rId84" Type="http://schemas.openxmlformats.org/officeDocument/2006/relationships/ctrlProp" Target="../ctrlProps/ctrlProp74.xml"/><Relationship Id="rId89" Type="http://schemas.openxmlformats.org/officeDocument/2006/relationships/ctrlProp" Target="../ctrlProps/ctrlProp79.xml"/><Relationship Id="rId97" Type="http://schemas.openxmlformats.org/officeDocument/2006/relationships/ctrlProp" Target="../ctrlProps/ctrlProp87.xml"/><Relationship Id="rId7" Type="http://schemas.openxmlformats.org/officeDocument/2006/relationships/hyperlink" Target="http://www.deutscher-nachhaltigkeitskodex.de/de/startseite.html" TargetMode="External"/><Relationship Id="rId71" Type="http://schemas.openxmlformats.org/officeDocument/2006/relationships/ctrlProp" Target="../ctrlProps/ctrlProp61.xml"/><Relationship Id="rId92" Type="http://schemas.openxmlformats.org/officeDocument/2006/relationships/ctrlProp" Target="../ctrlProps/ctrlProp82.xml"/><Relationship Id="rId2" Type="http://schemas.openxmlformats.org/officeDocument/2006/relationships/hyperlink" Target="http://eur-lex.europa.eu/LexUriServ/LexUriServ.do?uri=COM:2012:0341:FIN:DE:PDF" TargetMode="External"/><Relationship Id="rId16" Type="http://schemas.openxmlformats.org/officeDocument/2006/relationships/ctrlProp" Target="../ctrlProps/ctrlProp6.xml"/><Relationship Id="rId29" Type="http://schemas.openxmlformats.org/officeDocument/2006/relationships/ctrlProp" Target="../ctrlProps/ctrlProp19.xm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45" Type="http://schemas.openxmlformats.org/officeDocument/2006/relationships/ctrlProp" Target="../ctrlProps/ctrlProp35.xml"/><Relationship Id="rId53" Type="http://schemas.openxmlformats.org/officeDocument/2006/relationships/ctrlProp" Target="../ctrlProps/ctrlProp43.xml"/><Relationship Id="rId58" Type="http://schemas.openxmlformats.org/officeDocument/2006/relationships/ctrlProp" Target="../ctrlProps/ctrlProp48.xml"/><Relationship Id="rId66" Type="http://schemas.openxmlformats.org/officeDocument/2006/relationships/ctrlProp" Target="../ctrlProps/ctrlProp56.xml"/><Relationship Id="rId74" Type="http://schemas.openxmlformats.org/officeDocument/2006/relationships/ctrlProp" Target="../ctrlProps/ctrlProp64.xml"/><Relationship Id="rId79" Type="http://schemas.openxmlformats.org/officeDocument/2006/relationships/ctrlProp" Target="../ctrlProps/ctrlProp69.xml"/><Relationship Id="rId87" Type="http://schemas.openxmlformats.org/officeDocument/2006/relationships/ctrlProp" Target="../ctrlProps/ctrlProp77.xml"/><Relationship Id="rId5" Type="http://schemas.openxmlformats.org/officeDocument/2006/relationships/hyperlink" Target="http://www.efre-bw.de/wp-content/uploads/2015/03/EFRE_-_Operationelles_Programm_BW_2014-2020.pdf" TargetMode="External"/><Relationship Id="rId61" Type="http://schemas.openxmlformats.org/officeDocument/2006/relationships/ctrlProp" Target="../ctrlProps/ctrlProp51.xml"/><Relationship Id="rId82" Type="http://schemas.openxmlformats.org/officeDocument/2006/relationships/ctrlProp" Target="../ctrlProps/ctrlProp72.xml"/><Relationship Id="rId90" Type="http://schemas.openxmlformats.org/officeDocument/2006/relationships/ctrlProp" Target="../ctrlProps/ctrlProp80.xml"/><Relationship Id="rId95" Type="http://schemas.openxmlformats.org/officeDocument/2006/relationships/ctrlProp" Target="../ctrlProps/ctrlProp85.xml"/><Relationship Id="rId19" Type="http://schemas.openxmlformats.org/officeDocument/2006/relationships/ctrlProp" Target="../ctrlProps/ctrlProp9.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 Id="rId48" Type="http://schemas.openxmlformats.org/officeDocument/2006/relationships/ctrlProp" Target="../ctrlProps/ctrlProp38.xml"/><Relationship Id="rId56" Type="http://schemas.openxmlformats.org/officeDocument/2006/relationships/ctrlProp" Target="../ctrlProps/ctrlProp46.xml"/><Relationship Id="rId64" Type="http://schemas.openxmlformats.org/officeDocument/2006/relationships/ctrlProp" Target="../ctrlProps/ctrlProp54.xml"/><Relationship Id="rId69" Type="http://schemas.openxmlformats.org/officeDocument/2006/relationships/ctrlProp" Target="../ctrlProps/ctrlProp59.xml"/><Relationship Id="rId77" Type="http://schemas.openxmlformats.org/officeDocument/2006/relationships/ctrlProp" Target="../ctrlProps/ctrlProp67.xml"/><Relationship Id="rId100" Type="http://schemas.openxmlformats.org/officeDocument/2006/relationships/ctrlProp" Target="../ctrlProps/ctrlProp90.xml"/><Relationship Id="rId8" Type="http://schemas.openxmlformats.org/officeDocument/2006/relationships/printerSettings" Target="../printerSettings/printerSettings1.bin"/><Relationship Id="rId51" Type="http://schemas.openxmlformats.org/officeDocument/2006/relationships/ctrlProp" Target="../ctrlProps/ctrlProp41.xml"/><Relationship Id="rId72" Type="http://schemas.openxmlformats.org/officeDocument/2006/relationships/ctrlProp" Target="../ctrlProps/ctrlProp62.xml"/><Relationship Id="rId80" Type="http://schemas.openxmlformats.org/officeDocument/2006/relationships/ctrlProp" Target="../ctrlProps/ctrlProp70.xml"/><Relationship Id="rId85" Type="http://schemas.openxmlformats.org/officeDocument/2006/relationships/ctrlProp" Target="../ctrlProps/ctrlProp75.xml"/><Relationship Id="rId93" Type="http://schemas.openxmlformats.org/officeDocument/2006/relationships/ctrlProp" Target="../ctrlProps/ctrlProp83.xml"/><Relationship Id="rId98" Type="http://schemas.openxmlformats.org/officeDocument/2006/relationships/ctrlProp" Target="../ctrlProps/ctrlProp88.xml"/><Relationship Id="rId3" Type="http://schemas.openxmlformats.org/officeDocument/2006/relationships/hyperlink" Target="http://www.dgnb-system.de/de/system/kriterien/"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46" Type="http://schemas.openxmlformats.org/officeDocument/2006/relationships/ctrlProp" Target="../ctrlProps/ctrlProp36.xml"/><Relationship Id="rId59" Type="http://schemas.openxmlformats.org/officeDocument/2006/relationships/ctrlProp" Target="../ctrlProps/ctrlProp49.xml"/><Relationship Id="rId67" Type="http://schemas.openxmlformats.org/officeDocument/2006/relationships/ctrlProp" Target="../ctrlProps/ctrlProp57.xml"/><Relationship Id="rId20" Type="http://schemas.openxmlformats.org/officeDocument/2006/relationships/ctrlProp" Target="../ctrlProps/ctrlProp10.xml"/><Relationship Id="rId41" Type="http://schemas.openxmlformats.org/officeDocument/2006/relationships/ctrlProp" Target="../ctrlProps/ctrlProp31.xml"/><Relationship Id="rId54" Type="http://schemas.openxmlformats.org/officeDocument/2006/relationships/ctrlProp" Target="../ctrlProps/ctrlProp44.xml"/><Relationship Id="rId62" Type="http://schemas.openxmlformats.org/officeDocument/2006/relationships/ctrlProp" Target="../ctrlProps/ctrlProp52.xml"/><Relationship Id="rId70" Type="http://schemas.openxmlformats.org/officeDocument/2006/relationships/ctrlProp" Target="../ctrlProps/ctrlProp60.xml"/><Relationship Id="rId75" Type="http://schemas.openxmlformats.org/officeDocument/2006/relationships/ctrlProp" Target="../ctrlProps/ctrlProp65.xml"/><Relationship Id="rId83" Type="http://schemas.openxmlformats.org/officeDocument/2006/relationships/ctrlProp" Target="../ctrlProps/ctrlProp73.xml"/><Relationship Id="rId88" Type="http://schemas.openxmlformats.org/officeDocument/2006/relationships/ctrlProp" Target="../ctrlProps/ctrlProp78.xml"/><Relationship Id="rId91" Type="http://schemas.openxmlformats.org/officeDocument/2006/relationships/ctrlProp" Target="../ctrlProps/ctrlProp81.xml"/><Relationship Id="rId96" Type="http://schemas.openxmlformats.org/officeDocument/2006/relationships/ctrlProp" Target="../ctrlProps/ctrlProp86.xml"/><Relationship Id="rId1" Type="http://schemas.openxmlformats.org/officeDocument/2006/relationships/hyperlink" Target="http://www.emas.de/" TargetMode="External"/><Relationship Id="rId6" Type="http://schemas.openxmlformats.org/officeDocument/2006/relationships/hyperlink" Target="http://www.efre-bw.de/wp-content/uploads/2015/03/Regelungen-und-Hilfestellungen-zu-Informations-und-Kommunikationspflichten_Stand17.07.2015.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49" Type="http://schemas.openxmlformats.org/officeDocument/2006/relationships/ctrlProp" Target="../ctrlProps/ctrlProp39.xml"/><Relationship Id="rId57" Type="http://schemas.openxmlformats.org/officeDocument/2006/relationships/ctrlProp" Target="../ctrlProps/ctrlProp47.xml"/><Relationship Id="rId10" Type="http://schemas.openxmlformats.org/officeDocument/2006/relationships/vmlDrawing" Target="../drawings/vmlDrawing1.vml"/><Relationship Id="rId31" Type="http://schemas.openxmlformats.org/officeDocument/2006/relationships/ctrlProp" Target="../ctrlProps/ctrlProp21.xml"/><Relationship Id="rId44" Type="http://schemas.openxmlformats.org/officeDocument/2006/relationships/ctrlProp" Target="../ctrlProps/ctrlProp34.xml"/><Relationship Id="rId52" Type="http://schemas.openxmlformats.org/officeDocument/2006/relationships/ctrlProp" Target="../ctrlProps/ctrlProp42.xml"/><Relationship Id="rId60" Type="http://schemas.openxmlformats.org/officeDocument/2006/relationships/ctrlProp" Target="../ctrlProps/ctrlProp50.xml"/><Relationship Id="rId65" Type="http://schemas.openxmlformats.org/officeDocument/2006/relationships/ctrlProp" Target="../ctrlProps/ctrlProp55.xml"/><Relationship Id="rId73" Type="http://schemas.openxmlformats.org/officeDocument/2006/relationships/ctrlProp" Target="../ctrlProps/ctrlProp63.xml"/><Relationship Id="rId78" Type="http://schemas.openxmlformats.org/officeDocument/2006/relationships/ctrlProp" Target="../ctrlProps/ctrlProp68.xml"/><Relationship Id="rId81" Type="http://schemas.openxmlformats.org/officeDocument/2006/relationships/ctrlProp" Target="../ctrlProps/ctrlProp71.xml"/><Relationship Id="rId86" Type="http://schemas.openxmlformats.org/officeDocument/2006/relationships/ctrlProp" Target="../ctrlProps/ctrlProp76.xml"/><Relationship Id="rId94" Type="http://schemas.openxmlformats.org/officeDocument/2006/relationships/ctrlProp" Target="../ctrlProps/ctrlProp84.xml"/><Relationship Id="rId99" Type="http://schemas.openxmlformats.org/officeDocument/2006/relationships/ctrlProp" Target="../ctrlProps/ctrlProp89.xml"/><Relationship Id="rId101" Type="http://schemas.openxmlformats.org/officeDocument/2006/relationships/ctrlProp" Target="../ctrlProps/ctrlProp91.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drawing" Target="../drawings/drawing1.xml"/><Relationship Id="rId13" Type="http://schemas.openxmlformats.org/officeDocument/2006/relationships/ctrlProp" Target="../ctrlProps/ctrlProp3.xml"/><Relationship Id="rId18" Type="http://schemas.openxmlformats.org/officeDocument/2006/relationships/ctrlProp" Target="../ctrlProps/ctrlProp8.xml"/><Relationship Id="rId39" Type="http://schemas.openxmlformats.org/officeDocument/2006/relationships/ctrlProp" Target="../ctrlProps/ctrlProp2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P616"/>
  <sheetViews>
    <sheetView showGridLines="0" tabSelected="1" zoomScaleNormal="100" zoomScaleSheetLayoutView="100" workbookViewId="0">
      <selection activeCell="E16" sqref="E16:AC16"/>
    </sheetView>
  </sheetViews>
  <sheetFormatPr baseColWidth="10" defaultColWidth="10.75" defaultRowHeight="14.25" x14ac:dyDescent="0.2"/>
  <cols>
    <col min="1" max="3" width="3.125" style="106" customWidth="1"/>
    <col min="4" max="5" width="3.375" style="106" customWidth="1"/>
    <col min="6" max="6" width="3.125" style="106" customWidth="1"/>
    <col min="7" max="7" width="4.125" style="106" customWidth="1"/>
    <col min="8" max="8" width="3.5" style="106" customWidth="1"/>
    <col min="9" max="9" width="3.75" style="106" customWidth="1"/>
    <col min="10" max="10" width="2.375" style="106" customWidth="1"/>
    <col min="11" max="11" width="3.125" style="106" hidden="1" customWidth="1"/>
    <col min="12" max="12" width="3.875" style="106" customWidth="1"/>
    <col min="13" max="14" width="3.125" style="106" customWidth="1"/>
    <col min="15" max="15" width="2.5" style="106" customWidth="1"/>
    <col min="16" max="16" width="2.875" style="106" customWidth="1"/>
    <col min="17" max="20" width="3.125" style="106" customWidth="1"/>
    <col min="21" max="21" width="3" style="106" customWidth="1"/>
    <col min="22" max="27" width="3.125" style="106" customWidth="1"/>
    <col min="28" max="28" width="3.375" style="106" customWidth="1"/>
    <col min="29" max="29" width="3.125" style="107" customWidth="1"/>
    <col min="30" max="30" width="10.75" style="245" hidden="1" customWidth="1"/>
    <col min="31" max="31" width="14.5" style="106" hidden="1" customWidth="1"/>
    <col min="32" max="32" width="20.75" style="106" hidden="1" customWidth="1"/>
    <col min="33" max="33" width="15.75" style="106" hidden="1" customWidth="1"/>
    <col min="34" max="34" width="18.625" style="106" hidden="1" customWidth="1"/>
    <col min="35" max="35" width="11.5" style="106" hidden="1" customWidth="1"/>
    <col min="36" max="36" width="12.375" style="106" hidden="1" customWidth="1"/>
    <col min="37" max="37" width="13.25" style="106" hidden="1" customWidth="1"/>
    <col min="38" max="38" width="14" style="106" hidden="1" customWidth="1"/>
    <col min="39" max="39" width="12.75" style="106" hidden="1" customWidth="1"/>
    <col min="40" max="42" width="10.75" style="106" hidden="1" customWidth="1"/>
    <col min="43" max="44" width="10.75" style="106" customWidth="1"/>
    <col min="45" max="16384" width="10.75" style="106"/>
  </cols>
  <sheetData>
    <row r="1" spans="1:36" ht="15" x14ac:dyDescent="0.25">
      <c r="AE1" s="281"/>
      <c r="AF1" s="255"/>
      <c r="AG1" s="257"/>
      <c r="AH1" s="257"/>
      <c r="AI1" s="257"/>
      <c r="AJ1" s="257"/>
    </row>
    <row r="2" spans="1:36" x14ac:dyDescent="0.2">
      <c r="AD2" s="106"/>
      <c r="AE2" s="255"/>
      <c r="AF2" s="255"/>
    </row>
    <row r="4" spans="1:36" x14ac:dyDescent="0.2">
      <c r="AE4" s="107"/>
    </row>
    <row r="8" spans="1:36" ht="15.75" x14ac:dyDescent="0.25">
      <c r="A8" s="604" t="s">
        <v>0</v>
      </c>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E8" s="246"/>
    </row>
    <row r="9" spans="1:36" ht="15.75" x14ac:dyDescent="0.2">
      <c r="A9" s="617" t="s">
        <v>399</v>
      </c>
      <c r="B9" s="617"/>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row>
    <row r="10" spans="1:36" ht="26.25" customHeight="1" x14ac:dyDescent="0.2">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375" t="s">
        <v>390</v>
      </c>
      <c r="AF10" s="247"/>
    </row>
    <row r="11" spans="1:36" ht="54.75" customHeight="1" x14ac:dyDescent="0.25">
      <c r="A11" s="608" t="s">
        <v>424</v>
      </c>
      <c r="B11" s="608"/>
      <c r="C11" s="608"/>
      <c r="D11" s="608"/>
      <c r="E11" s="608"/>
      <c r="F11" s="608"/>
      <c r="G11" s="608"/>
      <c r="H11" s="608"/>
      <c r="I11" s="608"/>
      <c r="J11" s="608"/>
      <c r="K11" s="608"/>
      <c r="L11" s="608"/>
      <c r="M11" s="608"/>
      <c r="N11" s="608"/>
      <c r="O11" s="608"/>
      <c r="P11" s="608"/>
      <c r="Q11" s="609"/>
      <c r="R11" s="609"/>
      <c r="S11" s="609"/>
      <c r="T11" s="609"/>
      <c r="U11" s="609"/>
      <c r="V11" s="609"/>
      <c r="W11" s="609"/>
      <c r="X11" s="609"/>
      <c r="Y11" s="609"/>
      <c r="Z11" s="609"/>
      <c r="AA11" s="609"/>
      <c r="AB11" s="609"/>
      <c r="AC11" s="609"/>
      <c r="AF11" s="279"/>
    </row>
    <row r="12" spans="1:36" ht="25.5" customHeight="1" x14ac:dyDescent="0.2">
      <c r="A12" s="618" t="s">
        <v>400</v>
      </c>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E12" s="259"/>
    </row>
    <row r="13" spans="1:36" hidden="1" x14ac:dyDescent="0.2">
      <c r="AF13" s="248"/>
    </row>
    <row r="14" spans="1:36" s="250" customFormat="1" ht="93.75" customHeight="1" x14ac:dyDescent="0.2">
      <c r="A14" s="481" t="s">
        <v>1</v>
      </c>
      <c r="B14" s="482"/>
      <c r="C14" s="482"/>
      <c r="D14" s="502" t="s">
        <v>418</v>
      </c>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3"/>
      <c r="AD14" s="249"/>
      <c r="AE14" s="106"/>
      <c r="AF14" s="248"/>
    </row>
    <row r="15" spans="1:36" s="250" customFormat="1" ht="15" customHeight="1" x14ac:dyDescent="0.2">
      <c r="A15" s="483"/>
      <c r="B15" s="484"/>
      <c r="C15" s="484"/>
      <c r="D15" s="280" t="s">
        <v>345</v>
      </c>
      <c r="E15" s="387"/>
      <c r="F15" s="387"/>
      <c r="G15" s="387"/>
      <c r="H15" s="387"/>
      <c r="I15" s="387"/>
      <c r="J15" s="387"/>
      <c r="K15" s="109"/>
      <c r="L15" s="110"/>
      <c r="M15" s="387"/>
      <c r="N15" s="387"/>
      <c r="O15" s="387"/>
      <c r="P15" s="387"/>
      <c r="Q15" s="387"/>
      <c r="R15" s="387"/>
      <c r="S15" s="387"/>
      <c r="T15" s="387"/>
      <c r="U15" s="387"/>
      <c r="V15" s="387"/>
      <c r="W15" s="387"/>
      <c r="X15" s="387"/>
      <c r="Y15" s="387"/>
      <c r="Z15" s="387"/>
      <c r="AA15" s="387"/>
      <c r="AB15" s="387"/>
      <c r="AC15" s="388"/>
      <c r="AD15" s="249"/>
    </row>
    <row r="16" spans="1:36" s="250" customFormat="1" ht="112.5" customHeight="1" x14ac:dyDescent="0.2">
      <c r="A16" s="483"/>
      <c r="B16" s="484"/>
      <c r="C16" s="484"/>
      <c r="D16" s="387"/>
      <c r="E16" s="514" t="s">
        <v>346</v>
      </c>
      <c r="F16" s="514"/>
      <c r="G16" s="514"/>
      <c r="H16" s="514"/>
      <c r="I16" s="514"/>
      <c r="J16" s="514"/>
      <c r="K16" s="514"/>
      <c r="L16" s="514"/>
      <c r="M16" s="514"/>
      <c r="N16" s="514"/>
      <c r="O16" s="514"/>
      <c r="P16" s="514"/>
      <c r="Q16" s="514"/>
      <c r="R16" s="514"/>
      <c r="S16" s="514"/>
      <c r="T16" s="514"/>
      <c r="U16" s="514"/>
      <c r="V16" s="514"/>
      <c r="W16" s="514"/>
      <c r="X16" s="514"/>
      <c r="Y16" s="514"/>
      <c r="Z16" s="514"/>
      <c r="AA16" s="514"/>
      <c r="AB16" s="514"/>
      <c r="AC16" s="515"/>
      <c r="AD16" s="249"/>
    </row>
    <row r="17" spans="1:36" s="250" customFormat="1" ht="137.25" customHeight="1" x14ac:dyDescent="0.2">
      <c r="A17" s="485"/>
      <c r="B17" s="486"/>
      <c r="C17" s="486"/>
      <c r="D17" s="504" t="s">
        <v>412</v>
      </c>
      <c r="E17" s="504"/>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5"/>
      <c r="AD17" s="249"/>
      <c r="AE17" s="349" t="s">
        <v>380</v>
      </c>
    </row>
    <row r="18" spans="1:36" ht="15.75" customHeight="1" x14ac:dyDescent="0.2"/>
    <row r="19" spans="1:36" ht="31.5" customHeight="1" x14ac:dyDescent="0.2">
      <c r="A19" s="628" t="s">
        <v>153</v>
      </c>
      <c r="B19" s="628"/>
      <c r="C19" s="628"/>
      <c r="D19" s="628"/>
      <c r="E19" s="628"/>
      <c r="F19" s="628"/>
      <c r="G19" s="628"/>
      <c r="H19" s="628"/>
      <c r="I19" s="628"/>
      <c r="J19" s="628"/>
      <c r="K19" s="628"/>
      <c r="L19" s="628"/>
      <c r="M19" s="628"/>
      <c r="N19" s="628"/>
      <c r="O19" s="628"/>
      <c r="P19" s="628"/>
      <c r="Q19" s="628"/>
      <c r="R19" s="628"/>
      <c r="S19" s="628"/>
      <c r="T19" s="628"/>
      <c r="U19" s="628"/>
      <c r="V19" s="628"/>
      <c r="W19" s="628"/>
      <c r="X19" s="628"/>
      <c r="Y19" s="628"/>
      <c r="Z19" s="628"/>
      <c r="AA19" s="628"/>
      <c r="AB19" s="628"/>
      <c r="AC19" s="628"/>
    </row>
    <row r="20" spans="1:36" ht="31.5" customHeight="1" x14ac:dyDescent="0.2">
      <c r="A20" s="408"/>
      <c r="B20" s="409"/>
      <c r="C20" s="409"/>
      <c r="D20" s="409"/>
      <c r="E20" s="409"/>
      <c r="F20" s="409"/>
      <c r="G20" s="409"/>
      <c r="H20" s="409"/>
      <c r="I20" s="409"/>
      <c r="J20" s="409"/>
      <c r="K20" s="409"/>
      <c r="L20" s="409"/>
      <c r="M20" s="409"/>
      <c r="N20" s="409"/>
      <c r="O20" s="409"/>
      <c r="P20" s="409"/>
      <c r="Q20" s="409"/>
      <c r="R20" s="409"/>
      <c r="S20" s="409"/>
      <c r="T20" s="409"/>
      <c r="U20" s="409"/>
      <c r="V20" s="409"/>
      <c r="W20" s="409"/>
      <c r="X20" s="409"/>
      <c r="Y20" s="409"/>
      <c r="Z20" s="409"/>
      <c r="AA20" s="409"/>
      <c r="AB20" s="409"/>
      <c r="AC20" s="410"/>
    </row>
    <row r="21" spans="1:36" s="192" customFormat="1" ht="31.5" customHeight="1" x14ac:dyDescent="0.2">
      <c r="A21" s="629" t="s">
        <v>132</v>
      </c>
      <c r="B21" s="629"/>
      <c r="C21" s="629"/>
      <c r="D21" s="629"/>
      <c r="E21" s="629"/>
      <c r="F21" s="629"/>
      <c r="G21" s="629"/>
      <c r="H21" s="629"/>
      <c r="I21" s="629"/>
      <c r="J21" s="629"/>
      <c r="K21" s="629"/>
      <c r="L21" s="629"/>
      <c r="M21" s="629"/>
      <c r="N21" s="629"/>
      <c r="O21" s="629"/>
      <c r="P21" s="629"/>
      <c r="Q21" s="630"/>
      <c r="R21" s="630"/>
      <c r="S21" s="630"/>
      <c r="T21" s="630"/>
      <c r="U21" s="630"/>
      <c r="V21" s="630"/>
      <c r="W21" s="630"/>
      <c r="X21" s="630"/>
      <c r="Y21" s="630"/>
      <c r="Z21" s="630"/>
      <c r="AA21" s="630"/>
      <c r="AB21" s="630"/>
      <c r="AC21" s="630"/>
      <c r="AD21" s="249"/>
    </row>
    <row r="22" spans="1:36" s="276" customFormat="1" ht="31.5" customHeight="1" x14ac:dyDescent="0.2">
      <c r="A22" s="408"/>
      <c r="B22" s="409"/>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10"/>
      <c r="AD22" s="249"/>
    </row>
    <row r="23" spans="1:36" s="276" customFormat="1" ht="66" customHeight="1" x14ac:dyDescent="0.2">
      <c r="A23" s="111"/>
      <c r="B23" s="111"/>
      <c r="C23" s="111"/>
      <c r="D23" s="111"/>
      <c r="E23" s="111"/>
      <c r="F23" s="111"/>
      <c r="G23" s="106"/>
      <c r="H23" s="106"/>
      <c r="I23" s="106"/>
      <c r="J23" s="106"/>
      <c r="K23" s="106"/>
      <c r="L23" s="106"/>
      <c r="M23" s="106"/>
      <c r="N23" s="106"/>
      <c r="O23" s="106"/>
      <c r="P23" s="106"/>
      <c r="Q23" s="106"/>
      <c r="R23" s="106"/>
      <c r="S23" s="106"/>
      <c r="T23" s="106"/>
      <c r="U23" s="106"/>
      <c r="V23" s="106"/>
      <c r="W23" s="106"/>
      <c r="X23" s="106"/>
      <c r="Y23" s="106"/>
      <c r="Z23" s="106"/>
      <c r="AA23" s="106"/>
      <c r="AB23" s="106"/>
      <c r="AC23" s="107"/>
      <c r="AD23" s="249"/>
    </row>
    <row r="24" spans="1:36" s="276" customFormat="1" ht="26.25" customHeight="1" x14ac:dyDescent="0.2">
      <c r="A24" s="496" t="s">
        <v>419</v>
      </c>
      <c r="B24" s="496"/>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249"/>
    </row>
    <row r="25" spans="1:36" ht="47.25" customHeight="1" x14ac:dyDescent="0.2">
      <c r="A25" s="476" t="s">
        <v>133</v>
      </c>
      <c r="B25" s="476"/>
      <c r="C25" s="476"/>
      <c r="D25" s="476"/>
      <c r="E25" s="476"/>
      <c r="F25" s="476"/>
      <c r="G25" s="476"/>
      <c r="H25" s="476"/>
      <c r="I25" s="476"/>
      <c r="J25" s="476"/>
      <c r="K25" s="476"/>
      <c r="L25" s="476"/>
      <c r="M25" s="476"/>
      <c r="N25" s="476"/>
      <c r="O25" s="476"/>
      <c r="P25" s="476"/>
      <c r="Q25" s="477"/>
      <c r="R25" s="477"/>
      <c r="S25" s="477"/>
      <c r="T25" s="477"/>
      <c r="U25" s="477"/>
      <c r="V25" s="477"/>
      <c r="W25" s="477"/>
      <c r="X25" s="477"/>
      <c r="Y25" s="477"/>
      <c r="Z25" s="477"/>
      <c r="AA25" s="477"/>
      <c r="AB25" s="477"/>
      <c r="AC25" s="477"/>
      <c r="AF25" s="606"/>
      <c r="AG25" s="606"/>
    </row>
    <row r="26" spans="1:36" ht="31.5" customHeight="1" x14ac:dyDescent="0.2">
      <c r="A26" s="408"/>
      <c r="B26" s="409"/>
      <c r="C26" s="409"/>
      <c r="D26" s="409"/>
      <c r="E26" s="409"/>
      <c r="F26" s="409"/>
      <c r="G26" s="409"/>
      <c r="H26" s="410"/>
      <c r="I26" s="112"/>
      <c r="J26" s="610"/>
      <c r="K26" s="611"/>
      <c r="L26" s="611"/>
      <c r="M26" s="611"/>
      <c r="N26" s="611"/>
      <c r="O26" s="611"/>
      <c r="P26" s="611"/>
      <c r="Q26" s="611"/>
      <c r="R26" s="612"/>
      <c r="S26" s="113"/>
      <c r="T26" s="408"/>
      <c r="U26" s="409"/>
      <c r="V26" s="409"/>
      <c r="W26" s="409"/>
      <c r="X26" s="409"/>
      <c r="Y26" s="409"/>
      <c r="Z26" s="409"/>
      <c r="AA26" s="409"/>
      <c r="AB26" s="409"/>
      <c r="AC26" s="410"/>
    </row>
    <row r="27" spans="1:36" ht="15.75" customHeight="1" x14ac:dyDescent="0.2">
      <c r="A27" s="114" t="s">
        <v>2</v>
      </c>
      <c r="B27" s="114"/>
      <c r="C27" s="114"/>
      <c r="D27" s="114"/>
      <c r="E27" s="114"/>
      <c r="F27" s="114"/>
      <c r="G27" s="114"/>
      <c r="H27" s="114"/>
      <c r="I27" s="114"/>
      <c r="J27" s="114" t="s">
        <v>3</v>
      </c>
      <c r="K27" s="114"/>
      <c r="L27" s="114"/>
      <c r="M27" s="114"/>
      <c r="N27" s="114"/>
      <c r="O27" s="114"/>
      <c r="P27" s="114"/>
      <c r="Q27" s="115"/>
      <c r="T27" s="106" t="s">
        <v>4</v>
      </c>
    </row>
    <row r="28" spans="1:36" ht="16.5" customHeight="1" x14ac:dyDescent="0.2">
      <c r="AE28" s="282" t="s">
        <v>374</v>
      </c>
      <c r="AF28" s="283"/>
    </row>
    <row r="29" spans="1:36" ht="20.25" customHeight="1" x14ac:dyDescent="0.2">
      <c r="A29" s="619" t="s">
        <v>95</v>
      </c>
      <c r="B29" s="619"/>
      <c r="C29" s="619"/>
      <c r="D29" s="619"/>
      <c r="E29" s="619"/>
      <c r="F29" s="619"/>
      <c r="G29" s="619"/>
      <c r="H29" s="619"/>
      <c r="I29" s="619"/>
      <c r="J29" s="619"/>
      <c r="K29" s="619"/>
      <c r="L29" s="619"/>
      <c r="M29" s="619"/>
      <c r="N29" s="619"/>
      <c r="O29" s="619"/>
      <c r="P29" s="619"/>
      <c r="Q29" s="477"/>
      <c r="R29" s="477"/>
      <c r="S29" s="477"/>
      <c r="T29" s="477"/>
      <c r="U29" s="477"/>
      <c r="V29" s="477"/>
      <c r="W29" s="477"/>
      <c r="X29" s="477"/>
      <c r="Y29" s="477"/>
      <c r="Z29" s="477"/>
      <c r="AA29" s="477"/>
      <c r="AB29" s="477"/>
      <c r="AC29" s="477"/>
      <c r="AE29" s="384" t="s">
        <v>263</v>
      </c>
      <c r="AF29" s="613"/>
      <c r="AG29" s="614"/>
      <c r="AH29" s="614"/>
    </row>
    <row r="30" spans="1:36" ht="75.75" customHeight="1" x14ac:dyDescent="0.2">
      <c r="A30" s="620" t="s">
        <v>129</v>
      </c>
      <c r="B30" s="620"/>
      <c r="C30" s="620"/>
      <c r="D30" s="620"/>
      <c r="E30" s="620"/>
      <c r="F30" s="620"/>
      <c r="G30" s="620"/>
      <c r="H30" s="620"/>
      <c r="I30" s="620"/>
      <c r="J30" s="620"/>
      <c r="K30" s="620"/>
      <c r="L30" s="620"/>
      <c r="M30" s="620"/>
      <c r="N30" s="620"/>
      <c r="O30" s="620"/>
      <c r="P30" s="620"/>
      <c r="Q30" s="621"/>
      <c r="R30" s="621"/>
      <c r="S30" s="621"/>
      <c r="T30" s="621"/>
      <c r="U30" s="621"/>
      <c r="V30" s="621"/>
      <c r="W30" s="621"/>
      <c r="X30" s="621"/>
      <c r="Y30" s="621"/>
      <c r="Z30" s="621"/>
      <c r="AA30" s="621"/>
      <c r="AB30" s="621"/>
      <c r="AC30" s="621"/>
      <c r="AE30" s="190" t="s">
        <v>336</v>
      </c>
      <c r="AF30" s="190"/>
      <c r="AG30" s="190" t="s">
        <v>329</v>
      </c>
      <c r="AH30" s="190"/>
      <c r="AI30" s="190"/>
      <c r="AJ30" s="190"/>
    </row>
    <row r="31" spans="1:36" ht="15.75" customHeight="1" x14ac:dyDescent="0.2">
      <c r="Z31" s="495" t="s">
        <v>93</v>
      </c>
      <c r="AA31" s="495"/>
      <c r="AB31" s="495" t="s">
        <v>97</v>
      </c>
      <c r="AC31" s="495"/>
      <c r="AE31" s="106" t="s">
        <v>337</v>
      </c>
      <c r="AF31" s="106" t="s">
        <v>377</v>
      </c>
      <c r="AG31" s="106" t="s">
        <v>375</v>
      </c>
      <c r="AH31" s="106" t="s">
        <v>376</v>
      </c>
    </row>
    <row r="32" spans="1:36" ht="15" customHeight="1" x14ac:dyDescent="0.2">
      <c r="A32" s="116" t="s">
        <v>17</v>
      </c>
      <c r="B32" s="117" t="s">
        <v>5</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9"/>
      <c r="AA32" s="120"/>
      <c r="AB32" s="121"/>
      <c r="AC32" s="122"/>
      <c r="AD32" s="244">
        <v>0</v>
      </c>
      <c r="AE32" s="184" t="b">
        <v>0</v>
      </c>
      <c r="AF32" s="252">
        <v>1</v>
      </c>
      <c r="AG32" s="252" t="str">
        <f>IF(AND($AD$32=AF32,AE32=TRUE),"Dopplung","")</f>
        <v/>
      </c>
      <c r="AH32" s="252" t="str">
        <f>IF(AND(AG32="",AG33="",AG34="",AG35="",AG36="",AG37="",AG38="",AG39="",AG40="",AG41="",AG42="",AG43="",AG44="",AG45=""),"","Fehler")</f>
        <v/>
      </c>
    </row>
    <row r="33" spans="1:34" ht="15" customHeight="1" x14ac:dyDescent="0.2">
      <c r="A33" s="123" t="s">
        <v>18</v>
      </c>
      <c r="B33" s="124" t="s">
        <v>6</v>
      </c>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19"/>
      <c r="AA33" s="120"/>
      <c r="AB33" s="121"/>
      <c r="AC33" s="122"/>
      <c r="AE33" s="184" t="b">
        <v>0</v>
      </c>
      <c r="AF33" s="252">
        <v>2</v>
      </c>
      <c r="AG33" s="252" t="str">
        <f t="shared" ref="AG33:AG44" si="0">IF(AND($AD$32=AF33,AE33=TRUE),"Dopplung","")</f>
        <v/>
      </c>
      <c r="AH33" s="252"/>
    </row>
    <row r="34" spans="1:34" ht="15.75" customHeight="1" x14ac:dyDescent="0.2">
      <c r="A34" s="123" t="s">
        <v>19</v>
      </c>
      <c r="B34" s="126" t="s">
        <v>7</v>
      </c>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19"/>
      <c r="AA34" s="120"/>
      <c r="AB34" s="121"/>
      <c r="AC34" s="122"/>
      <c r="AE34" s="184" t="b">
        <v>0</v>
      </c>
      <c r="AF34" s="252">
        <v>3</v>
      </c>
      <c r="AG34" s="252" t="str">
        <f t="shared" si="0"/>
        <v/>
      </c>
      <c r="AH34" s="252"/>
    </row>
    <row r="35" spans="1:34" ht="17.25" customHeight="1" x14ac:dyDescent="0.2">
      <c r="A35" s="123" t="s">
        <v>20</v>
      </c>
      <c r="B35" s="127" t="s">
        <v>8</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9"/>
      <c r="AA35" s="120"/>
      <c r="AB35" s="121"/>
      <c r="AC35" s="122"/>
      <c r="AE35" s="184" t="b">
        <v>0</v>
      </c>
      <c r="AF35" s="252">
        <v>4</v>
      </c>
      <c r="AG35" s="252" t="str">
        <f t="shared" si="0"/>
        <v/>
      </c>
      <c r="AH35" s="252"/>
    </row>
    <row r="36" spans="1:34" ht="15" customHeight="1" x14ac:dyDescent="0.2">
      <c r="A36" s="123" t="s">
        <v>21</v>
      </c>
      <c r="B36" s="127" t="s">
        <v>9</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9"/>
      <c r="AA36" s="120"/>
      <c r="AB36" s="121"/>
      <c r="AC36" s="122"/>
      <c r="AE36" s="184" t="b">
        <v>0</v>
      </c>
      <c r="AF36" s="252">
        <v>5</v>
      </c>
      <c r="AG36" s="252" t="str">
        <f t="shared" si="0"/>
        <v/>
      </c>
      <c r="AH36" s="252"/>
    </row>
    <row r="37" spans="1:34" ht="15" customHeight="1" x14ac:dyDescent="0.2">
      <c r="A37" s="123" t="s">
        <v>22</v>
      </c>
      <c r="B37" s="126" t="s">
        <v>10</v>
      </c>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19"/>
      <c r="AA37" s="120"/>
      <c r="AB37" s="121"/>
      <c r="AC37" s="122"/>
      <c r="AE37" s="184" t="b">
        <v>0</v>
      </c>
      <c r="AF37" s="252">
        <v>6</v>
      </c>
      <c r="AG37" s="252" t="str">
        <f t="shared" si="0"/>
        <v/>
      </c>
      <c r="AH37" s="252"/>
    </row>
    <row r="38" spans="1:34" ht="15" customHeight="1" x14ac:dyDescent="0.2">
      <c r="A38" s="123" t="s">
        <v>23</v>
      </c>
      <c r="B38" s="126" t="s">
        <v>11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19"/>
      <c r="AA38" s="120"/>
      <c r="AB38" s="121"/>
      <c r="AC38" s="122"/>
      <c r="AE38" s="184" t="b">
        <v>0</v>
      </c>
      <c r="AF38" s="252">
        <v>7</v>
      </c>
      <c r="AG38" s="252" t="str">
        <f t="shared" si="0"/>
        <v/>
      </c>
      <c r="AH38" s="252"/>
    </row>
    <row r="39" spans="1:34" ht="15" customHeight="1" x14ac:dyDescent="0.2">
      <c r="A39" s="123" t="s">
        <v>24</v>
      </c>
      <c r="B39" s="126" t="s">
        <v>12</v>
      </c>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19"/>
      <c r="AA39" s="120"/>
      <c r="AB39" s="121"/>
      <c r="AC39" s="122"/>
      <c r="AE39" s="184" t="b">
        <v>0</v>
      </c>
      <c r="AF39" s="252">
        <v>8</v>
      </c>
      <c r="AG39" s="252" t="str">
        <f t="shared" si="0"/>
        <v/>
      </c>
      <c r="AH39" s="252"/>
    </row>
    <row r="40" spans="1:34" ht="15" customHeight="1" x14ac:dyDescent="0.2">
      <c r="A40" s="123" t="s">
        <v>25</v>
      </c>
      <c r="B40" s="126" t="s">
        <v>13</v>
      </c>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19"/>
      <c r="AA40" s="120"/>
      <c r="AB40" s="121"/>
      <c r="AC40" s="122"/>
      <c r="AE40" s="184" t="b">
        <v>0</v>
      </c>
      <c r="AF40" s="252">
        <v>9</v>
      </c>
      <c r="AG40" s="252" t="str">
        <f t="shared" si="0"/>
        <v/>
      </c>
      <c r="AH40" s="252"/>
    </row>
    <row r="41" spans="1:34" ht="15" customHeight="1" x14ac:dyDescent="0.2">
      <c r="A41" s="123" t="s">
        <v>26</v>
      </c>
      <c r="B41" s="126" t="s">
        <v>14</v>
      </c>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19"/>
      <c r="AA41" s="120"/>
      <c r="AB41" s="121"/>
      <c r="AC41" s="122"/>
      <c r="AE41" s="184" t="b">
        <v>0</v>
      </c>
      <c r="AF41" s="252">
        <v>10</v>
      </c>
      <c r="AG41" s="252" t="str">
        <f t="shared" si="0"/>
        <v/>
      </c>
      <c r="AH41" s="252"/>
    </row>
    <row r="42" spans="1:34" ht="15" customHeight="1" x14ac:dyDescent="0.2">
      <c r="A42" s="123" t="s">
        <v>27</v>
      </c>
      <c r="B42" s="126" t="s">
        <v>15</v>
      </c>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19"/>
      <c r="AA42" s="120"/>
      <c r="AB42" s="121"/>
      <c r="AC42" s="122"/>
      <c r="AE42" s="184" t="b">
        <v>0</v>
      </c>
      <c r="AF42" s="252">
        <v>11</v>
      </c>
      <c r="AG42" s="252" t="str">
        <f t="shared" si="0"/>
        <v/>
      </c>
      <c r="AH42" s="252"/>
    </row>
    <row r="43" spans="1:34" ht="15" customHeight="1" x14ac:dyDescent="0.2">
      <c r="A43" s="123" t="s">
        <v>28</v>
      </c>
      <c r="B43" s="126" t="s">
        <v>16</v>
      </c>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19"/>
      <c r="AA43" s="120"/>
      <c r="AB43" s="121"/>
      <c r="AC43" s="122"/>
      <c r="AE43" s="184" t="b">
        <v>0</v>
      </c>
      <c r="AF43" s="252">
        <v>12</v>
      </c>
      <c r="AG43" s="252" t="str">
        <f t="shared" si="0"/>
        <v/>
      </c>
      <c r="AH43" s="252"/>
    </row>
    <row r="44" spans="1:34" ht="15" customHeight="1" x14ac:dyDescent="0.2">
      <c r="A44" s="123" t="s">
        <v>29</v>
      </c>
      <c r="B44" s="128" t="s">
        <v>94</v>
      </c>
      <c r="C44" s="129"/>
      <c r="D44" s="118"/>
      <c r="E44" s="118"/>
      <c r="F44" s="118"/>
      <c r="G44" s="118"/>
      <c r="H44" s="118"/>
      <c r="I44" s="118"/>
      <c r="J44" s="118"/>
      <c r="K44" s="118"/>
      <c r="L44" s="118"/>
      <c r="M44" s="118"/>
      <c r="N44" s="118"/>
      <c r="O44" s="118"/>
      <c r="P44" s="118"/>
      <c r="Q44" s="118"/>
      <c r="R44" s="118"/>
      <c r="S44" s="118"/>
      <c r="T44" s="118"/>
      <c r="U44" s="118"/>
      <c r="V44" s="118"/>
      <c r="W44" s="118"/>
      <c r="X44" s="118"/>
      <c r="Y44" s="125"/>
      <c r="Z44" s="119"/>
      <c r="AA44" s="120"/>
      <c r="AB44" s="121"/>
      <c r="AC44" s="122"/>
      <c r="AE44" s="184" t="b">
        <v>0</v>
      </c>
      <c r="AF44" s="252">
        <v>13</v>
      </c>
      <c r="AG44" s="252" t="str">
        <f t="shared" si="0"/>
        <v/>
      </c>
      <c r="AH44" s="252"/>
    </row>
    <row r="45" spans="1:34" ht="15" customHeight="1" x14ac:dyDescent="0.2">
      <c r="A45" s="382">
        <v>14</v>
      </c>
      <c r="B45" s="128" t="s">
        <v>389</v>
      </c>
      <c r="C45" s="129"/>
      <c r="D45" s="118"/>
      <c r="E45" s="118"/>
      <c r="F45" s="118"/>
      <c r="G45" s="118"/>
      <c r="H45" s="118"/>
      <c r="I45" s="118"/>
      <c r="J45" s="118"/>
      <c r="K45" s="118"/>
      <c r="L45" s="118"/>
      <c r="M45" s="118"/>
      <c r="N45" s="118"/>
      <c r="O45" s="118"/>
      <c r="P45" s="118"/>
      <c r="Q45" s="118"/>
      <c r="R45" s="118"/>
      <c r="S45" s="118"/>
      <c r="T45" s="118"/>
      <c r="U45" s="118"/>
      <c r="V45" s="118"/>
      <c r="W45" s="118"/>
      <c r="X45" s="118"/>
      <c r="Y45" s="383"/>
      <c r="Z45" s="119"/>
      <c r="AA45" s="120"/>
      <c r="AB45" s="121"/>
      <c r="AC45" s="122"/>
      <c r="AE45" s="184"/>
      <c r="AF45" s="379">
        <v>14</v>
      </c>
      <c r="AG45" s="379" t="str">
        <f t="shared" ref="AG45" si="1">IF(AND($AD$32=AF45,AE45=TRUE),"Dopplung","")</f>
        <v/>
      </c>
      <c r="AH45" s="379"/>
    </row>
    <row r="46" spans="1:34" ht="15.75" customHeight="1" x14ac:dyDescent="0.2">
      <c r="A46" s="607" t="s">
        <v>327</v>
      </c>
      <c r="B46" s="607"/>
      <c r="C46" s="607"/>
      <c r="D46" s="607"/>
      <c r="E46" s="607"/>
      <c r="F46" s="607"/>
      <c r="G46" s="607"/>
      <c r="H46" s="607"/>
      <c r="I46" s="607"/>
      <c r="J46" s="607"/>
      <c r="K46" s="607"/>
      <c r="L46" s="607"/>
      <c r="M46" s="607"/>
      <c r="N46" s="607"/>
      <c r="O46" s="607"/>
      <c r="P46" s="607"/>
      <c r="Q46" s="607"/>
      <c r="R46" s="607"/>
      <c r="S46" s="607"/>
      <c r="T46" s="607"/>
      <c r="U46" s="607"/>
      <c r="V46" s="607"/>
      <c r="W46" s="607"/>
      <c r="X46" s="607"/>
      <c r="Y46" s="607"/>
      <c r="Z46" s="607"/>
      <c r="AA46" s="607"/>
      <c r="AB46" s="607"/>
      <c r="AC46" s="607"/>
    </row>
    <row r="47" spans="1:34" ht="15.75" customHeight="1" x14ac:dyDescent="0.25">
      <c r="A47" s="615" t="s">
        <v>30</v>
      </c>
      <c r="B47" s="615"/>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row>
    <row r="48" spans="1:34" ht="31.5" customHeight="1" x14ac:dyDescent="0.2">
      <c r="A48" s="463"/>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5"/>
    </row>
    <row r="49" spans="1:29" ht="12" customHeight="1" x14ac:dyDescent="0.2">
      <c r="A49" s="389"/>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393"/>
      <c r="Z49" s="393"/>
      <c r="AA49" s="393"/>
      <c r="AB49" s="393"/>
      <c r="AC49" s="394"/>
    </row>
    <row r="50" spans="1:29" ht="15.75" customHeight="1" x14ac:dyDescent="0.2">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622" t="s">
        <v>96</v>
      </c>
      <c r="Z50" s="622"/>
      <c r="AA50" s="622"/>
      <c r="AB50" s="622"/>
      <c r="AC50" s="622"/>
    </row>
    <row r="51" spans="1:29" ht="47.25" customHeight="1" x14ac:dyDescent="0.2">
      <c r="A51" s="478" t="s">
        <v>416</v>
      </c>
      <c r="B51" s="479"/>
      <c r="C51" s="479"/>
      <c r="D51" s="479"/>
      <c r="E51" s="479"/>
      <c r="F51" s="479"/>
      <c r="G51" s="479"/>
      <c r="H51" s="479"/>
      <c r="I51" s="479"/>
      <c r="J51" s="479"/>
      <c r="K51" s="479"/>
      <c r="L51" s="479"/>
      <c r="M51" s="479"/>
      <c r="N51" s="479"/>
      <c r="O51" s="479"/>
      <c r="P51" s="479"/>
      <c r="Q51" s="479"/>
      <c r="R51" s="479"/>
      <c r="S51" s="479"/>
      <c r="T51" s="479"/>
      <c r="U51" s="479"/>
      <c r="V51" s="479"/>
      <c r="W51" s="479"/>
      <c r="X51" s="480"/>
      <c r="Y51" s="623"/>
      <c r="Z51" s="624"/>
      <c r="AA51" s="624"/>
      <c r="AB51" s="624"/>
      <c r="AC51" s="625"/>
    </row>
    <row r="52" spans="1:29" ht="9.75" customHeight="1" x14ac:dyDescent="0.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7"/>
    </row>
    <row r="53" spans="1:29" ht="15.75" customHeight="1" x14ac:dyDescent="0.2">
      <c r="A53" s="626" t="s">
        <v>391</v>
      </c>
      <c r="B53" s="626"/>
      <c r="C53" s="626"/>
      <c r="D53" s="626"/>
      <c r="E53" s="626"/>
      <c r="F53" s="626"/>
      <c r="G53" s="626"/>
      <c r="H53" s="626"/>
      <c r="I53" s="626"/>
      <c r="J53" s="626"/>
      <c r="K53" s="626"/>
      <c r="L53" s="626"/>
      <c r="M53" s="626"/>
      <c r="N53" s="626"/>
      <c r="O53" s="626"/>
      <c r="P53" s="626"/>
      <c r="Q53" s="626"/>
      <c r="R53" s="626"/>
      <c r="S53" s="626"/>
      <c r="T53" s="626"/>
      <c r="U53" s="626"/>
      <c r="V53" s="626"/>
      <c r="W53" s="626"/>
      <c r="X53" s="626"/>
      <c r="Y53" s="626"/>
      <c r="Z53" s="626"/>
      <c r="AA53" s="626"/>
      <c r="AB53" s="626"/>
      <c r="AC53" s="626"/>
    </row>
    <row r="54" spans="1:29" ht="31.5" customHeight="1" x14ac:dyDescent="0.2">
      <c r="A54" s="463"/>
      <c r="B54" s="464"/>
      <c r="C54" s="464"/>
      <c r="D54" s="464"/>
      <c r="E54" s="464"/>
      <c r="F54" s="464"/>
      <c r="G54" s="464"/>
      <c r="H54" s="464"/>
      <c r="I54" s="464"/>
      <c r="J54" s="464"/>
      <c r="K54" s="464"/>
      <c r="L54" s="464"/>
      <c r="M54" s="464"/>
      <c r="N54" s="464"/>
      <c r="O54" s="464"/>
      <c r="P54" s="464"/>
      <c r="Q54" s="464"/>
      <c r="R54" s="464"/>
      <c r="S54" s="464"/>
      <c r="T54" s="464"/>
      <c r="U54" s="464"/>
      <c r="V54" s="464"/>
      <c r="W54" s="464"/>
      <c r="X54" s="464"/>
      <c r="Y54" s="464"/>
      <c r="Z54" s="464"/>
      <c r="AA54" s="464"/>
      <c r="AB54" s="464"/>
      <c r="AC54" s="465"/>
    </row>
    <row r="55" spans="1:29" ht="7.5" customHeight="1" x14ac:dyDescent="0.2">
      <c r="A55" s="391"/>
      <c r="B55" s="391"/>
      <c r="C55" s="391"/>
      <c r="D55" s="391"/>
      <c r="E55" s="391"/>
      <c r="F55" s="391"/>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row>
    <row r="56" spans="1:29" ht="15.75" customHeight="1" x14ac:dyDescent="0.25">
      <c r="A56" s="627" t="s">
        <v>392</v>
      </c>
      <c r="B56" s="627"/>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row>
    <row r="57" spans="1:29" ht="105.75" customHeight="1" x14ac:dyDescent="0.2">
      <c r="A57" s="580" t="s">
        <v>413</v>
      </c>
      <c r="B57" s="479"/>
      <c r="C57" s="479"/>
      <c r="D57" s="479"/>
      <c r="E57" s="479"/>
      <c r="F57" s="479"/>
      <c r="G57" s="480"/>
      <c r="H57" s="479" t="s">
        <v>417</v>
      </c>
      <c r="I57" s="479"/>
      <c r="J57" s="479"/>
      <c r="K57" s="479"/>
      <c r="L57" s="479"/>
      <c r="M57" s="479"/>
      <c r="N57" s="479"/>
      <c r="O57" s="479"/>
      <c r="P57" s="479"/>
      <c r="Q57" s="479"/>
      <c r="R57" s="479"/>
      <c r="S57" s="479"/>
      <c r="T57" s="479"/>
      <c r="U57" s="479"/>
      <c r="V57" s="479"/>
      <c r="W57" s="479"/>
      <c r="X57" s="479"/>
      <c r="Y57" s="479"/>
      <c r="Z57" s="479"/>
      <c r="AA57" s="479"/>
      <c r="AB57" s="479"/>
      <c r="AC57" s="480"/>
    </row>
    <row r="58" spans="1:29" ht="10.5" customHeight="1" x14ac:dyDescent="0.2">
      <c r="A58" s="392"/>
      <c r="B58" s="392"/>
      <c r="C58" s="392"/>
      <c r="D58" s="392"/>
      <c r="E58" s="392"/>
      <c r="F58" s="392"/>
      <c r="G58" s="392"/>
      <c r="H58" s="389"/>
      <c r="I58" s="389"/>
      <c r="J58" s="389"/>
      <c r="K58" s="389"/>
      <c r="L58" s="389"/>
      <c r="M58" s="389"/>
      <c r="N58" s="389"/>
      <c r="O58" s="389"/>
      <c r="P58" s="389"/>
      <c r="Q58" s="389"/>
      <c r="R58" s="389"/>
      <c r="S58" s="389"/>
      <c r="T58" s="389"/>
      <c r="U58" s="389"/>
      <c r="V58" s="389"/>
      <c r="W58" s="389"/>
      <c r="X58" s="389"/>
      <c r="Y58" s="389"/>
      <c r="Z58" s="389"/>
      <c r="AA58" s="389"/>
      <c r="AB58" s="389"/>
      <c r="AC58" s="389"/>
    </row>
    <row r="59" spans="1:29" ht="25.5" customHeight="1" x14ac:dyDescent="0.2">
      <c r="A59" s="496" t="s">
        <v>420</v>
      </c>
      <c r="B59" s="496"/>
      <c r="C59" s="496"/>
      <c r="D59" s="496"/>
      <c r="E59" s="496"/>
      <c r="F59" s="496"/>
      <c r="G59" s="496"/>
      <c r="H59" s="496"/>
      <c r="I59" s="496"/>
      <c r="J59" s="496"/>
      <c r="K59" s="496"/>
      <c r="L59" s="496"/>
      <c r="M59" s="496"/>
      <c r="N59" s="496"/>
      <c r="O59" s="496"/>
      <c r="P59" s="496"/>
      <c r="Q59" s="496"/>
      <c r="R59" s="496"/>
      <c r="S59" s="496"/>
      <c r="T59" s="496"/>
      <c r="U59" s="496"/>
      <c r="V59" s="496"/>
      <c r="W59" s="496"/>
      <c r="X59" s="496"/>
      <c r="Y59" s="496"/>
      <c r="Z59" s="496"/>
      <c r="AA59" s="496"/>
      <c r="AB59" s="496"/>
      <c r="AC59" s="496"/>
    </row>
    <row r="60" spans="1:29" ht="27.75" customHeight="1" x14ac:dyDescent="0.2">
      <c r="A60" s="616" t="s">
        <v>349</v>
      </c>
      <c r="B60" s="616"/>
      <c r="C60" s="616"/>
      <c r="D60" s="616"/>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16"/>
      <c r="AC60" s="616"/>
    </row>
    <row r="61" spans="1:29" ht="15.75" customHeight="1" x14ac:dyDescent="0.2">
      <c r="AC61" s="106"/>
    </row>
    <row r="62" spans="1:29" ht="39" customHeight="1" x14ac:dyDescent="0.2">
      <c r="A62" s="586" t="s">
        <v>1</v>
      </c>
      <c r="B62" s="587"/>
      <c r="C62" s="587"/>
      <c r="D62" s="595" t="s">
        <v>410</v>
      </c>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3"/>
    </row>
    <row r="63" spans="1:29" ht="99.75" customHeight="1" x14ac:dyDescent="0.2">
      <c r="A63" s="588"/>
      <c r="B63" s="589"/>
      <c r="C63" s="589"/>
      <c r="D63" s="596" t="s">
        <v>421</v>
      </c>
      <c r="E63" s="597"/>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8"/>
    </row>
    <row r="64" spans="1:29" ht="154.5" customHeight="1" x14ac:dyDescent="0.2">
      <c r="A64" s="590"/>
      <c r="B64" s="591"/>
      <c r="C64" s="591"/>
      <c r="D64" s="599" t="s">
        <v>414</v>
      </c>
      <c r="E64" s="600"/>
      <c r="F64" s="600"/>
      <c r="G64" s="600"/>
      <c r="H64" s="600"/>
      <c r="I64" s="600"/>
      <c r="J64" s="600"/>
      <c r="K64" s="600"/>
      <c r="L64" s="600"/>
      <c r="M64" s="600"/>
      <c r="N64" s="600"/>
      <c r="O64" s="600"/>
      <c r="P64" s="600"/>
      <c r="Q64" s="600"/>
      <c r="R64" s="600"/>
      <c r="S64" s="600"/>
      <c r="T64" s="600"/>
      <c r="U64" s="600"/>
      <c r="V64" s="600"/>
      <c r="W64" s="600"/>
      <c r="X64" s="600"/>
      <c r="Y64" s="600"/>
      <c r="Z64" s="600"/>
      <c r="AA64" s="600"/>
      <c r="AB64" s="600"/>
      <c r="AC64" s="601"/>
    </row>
    <row r="65" spans="1:29" ht="15.75" customHeight="1" x14ac:dyDescent="0.2">
      <c r="A65" s="132"/>
      <c r="B65" s="132"/>
      <c r="C65" s="132"/>
      <c r="D65" s="132"/>
      <c r="E65" s="132"/>
      <c r="F65" s="132"/>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row>
    <row r="66" spans="1:29" ht="15" hidden="1" customHeight="1" x14ac:dyDescent="0.2">
      <c r="A66" s="132"/>
      <c r="B66" s="132"/>
      <c r="C66" s="132"/>
      <c r="D66" s="132"/>
      <c r="E66" s="132"/>
      <c r="F66" s="132"/>
      <c r="G66" s="132"/>
      <c r="H66" s="133"/>
      <c r="I66" s="133"/>
      <c r="J66" s="133"/>
      <c r="K66" s="133"/>
      <c r="L66" s="133"/>
      <c r="M66" s="133"/>
      <c r="N66" s="133"/>
      <c r="O66" s="133"/>
      <c r="P66" s="133"/>
      <c r="Q66" s="133"/>
      <c r="R66" s="133"/>
      <c r="S66" s="133"/>
      <c r="T66" s="133"/>
      <c r="U66" s="133"/>
      <c r="V66" s="133"/>
      <c r="W66" s="133"/>
      <c r="X66" s="133"/>
      <c r="Y66" s="133"/>
      <c r="Z66" s="133"/>
      <c r="AA66" s="133"/>
      <c r="AB66" s="133"/>
      <c r="AC66" s="133"/>
    </row>
    <row r="67" spans="1:29" ht="15" hidden="1" customHeight="1" x14ac:dyDescent="0.2">
      <c r="A67" s="132"/>
      <c r="B67" s="132"/>
      <c r="C67" s="132"/>
      <c r="D67" s="132"/>
      <c r="E67" s="132"/>
      <c r="F67" s="132"/>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row>
    <row r="68" spans="1:29" ht="15" hidden="1" customHeight="1" x14ac:dyDescent="0.2">
      <c r="A68" s="132"/>
      <c r="B68" s="132"/>
      <c r="C68" s="132"/>
      <c r="D68" s="132"/>
      <c r="E68" s="132"/>
      <c r="F68" s="132"/>
      <c r="G68" s="132"/>
      <c r="H68" s="133"/>
      <c r="I68" s="133"/>
      <c r="J68" s="133"/>
      <c r="K68" s="133"/>
      <c r="L68" s="133"/>
      <c r="M68" s="133"/>
      <c r="N68" s="133"/>
      <c r="O68" s="133"/>
      <c r="P68" s="133"/>
      <c r="Q68" s="133"/>
      <c r="R68" s="133"/>
      <c r="S68" s="133"/>
      <c r="T68" s="133"/>
      <c r="U68" s="133"/>
      <c r="V68" s="133"/>
      <c r="W68" s="133"/>
      <c r="X68" s="133"/>
      <c r="Y68" s="133"/>
      <c r="Z68" s="133"/>
      <c r="AA68" s="133"/>
      <c r="AB68" s="133"/>
      <c r="AC68" s="133"/>
    </row>
    <row r="69" spans="1:29" ht="15" hidden="1" customHeight="1" x14ac:dyDescent="0.2">
      <c r="A69" s="132"/>
      <c r="B69" s="132"/>
      <c r="C69" s="132"/>
      <c r="D69" s="132"/>
      <c r="E69" s="132"/>
      <c r="F69" s="132"/>
      <c r="G69" s="132"/>
      <c r="H69" s="133"/>
      <c r="I69" s="133"/>
      <c r="J69" s="133"/>
      <c r="K69" s="133"/>
      <c r="L69" s="133"/>
      <c r="M69" s="133"/>
      <c r="N69" s="133"/>
      <c r="O69" s="133"/>
      <c r="P69" s="133"/>
      <c r="Q69" s="133"/>
      <c r="R69" s="133"/>
      <c r="S69" s="133"/>
      <c r="T69" s="133"/>
      <c r="U69" s="133"/>
      <c r="V69" s="133"/>
      <c r="W69" s="133"/>
      <c r="X69" s="133"/>
      <c r="Y69" s="133"/>
      <c r="Z69" s="133"/>
      <c r="AA69" s="133"/>
      <c r="AB69" s="133"/>
      <c r="AC69" s="133"/>
    </row>
    <row r="70" spans="1:29" ht="15" hidden="1" customHeight="1" x14ac:dyDescent="0.2">
      <c r="A70" s="132"/>
      <c r="B70" s="132"/>
      <c r="C70" s="132"/>
      <c r="D70" s="132"/>
      <c r="E70" s="132"/>
      <c r="F70" s="132"/>
      <c r="G70" s="132"/>
      <c r="H70" s="133"/>
      <c r="I70" s="133"/>
      <c r="J70" s="133"/>
      <c r="K70" s="133"/>
      <c r="L70" s="133"/>
      <c r="M70" s="133"/>
      <c r="N70" s="133"/>
      <c r="O70" s="133"/>
      <c r="P70" s="133"/>
      <c r="Q70" s="133"/>
      <c r="R70" s="133"/>
      <c r="S70" s="133"/>
      <c r="T70" s="133"/>
      <c r="U70" s="133"/>
      <c r="V70" s="133"/>
      <c r="W70" s="133"/>
      <c r="X70" s="133"/>
      <c r="Y70" s="133"/>
      <c r="Z70" s="133"/>
      <c r="AA70" s="133"/>
      <c r="AB70" s="133"/>
      <c r="AC70" s="133"/>
    </row>
    <row r="71" spans="1:29" ht="15" hidden="1" customHeight="1" x14ac:dyDescent="0.2">
      <c r="A71" s="132"/>
      <c r="B71" s="132"/>
      <c r="C71" s="132"/>
      <c r="D71" s="132"/>
      <c r="E71" s="132"/>
      <c r="F71" s="132"/>
      <c r="G71" s="132"/>
      <c r="H71" s="133"/>
      <c r="I71" s="133"/>
      <c r="J71" s="133"/>
      <c r="K71" s="133"/>
      <c r="L71" s="133"/>
      <c r="M71" s="133"/>
      <c r="N71" s="133"/>
      <c r="O71" s="133"/>
      <c r="P71" s="133"/>
      <c r="Q71" s="133"/>
      <c r="R71" s="133"/>
      <c r="S71" s="133"/>
      <c r="T71" s="133"/>
      <c r="U71" s="133"/>
      <c r="V71" s="133"/>
      <c r="W71" s="133"/>
      <c r="X71" s="133"/>
      <c r="Y71" s="133"/>
      <c r="Z71" s="133"/>
      <c r="AA71" s="133"/>
      <c r="AB71" s="133"/>
      <c r="AC71" s="133"/>
    </row>
    <row r="72" spans="1:29" ht="15" hidden="1" customHeight="1" x14ac:dyDescent="0.2">
      <c r="A72" s="132"/>
      <c r="B72" s="132"/>
      <c r="C72" s="132"/>
      <c r="D72" s="132"/>
      <c r="E72" s="132"/>
      <c r="F72" s="132"/>
      <c r="G72" s="132"/>
      <c r="H72" s="133"/>
      <c r="I72" s="133"/>
      <c r="J72" s="133"/>
      <c r="K72" s="133"/>
      <c r="L72" s="133"/>
      <c r="M72" s="133"/>
      <c r="N72" s="133"/>
      <c r="O72" s="133"/>
      <c r="P72" s="133"/>
      <c r="Q72" s="133"/>
      <c r="R72" s="133"/>
      <c r="S72" s="133"/>
      <c r="T72" s="133"/>
      <c r="U72" s="133"/>
      <c r="V72" s="133"/>
      <c r="W72" s="133"/>
      <c r="X72" s="133"/>
      <c r="Y72" s="133"/>
      <c r="Z72" s="133"/>
      <c r="AA72" s="133"/>
      <c r="AB72" s="133"/>
      <c r="AC72" s="133"/>
    </row>
    <row r="73" spans="1:29" ht="15" hidden="1" customHeight="1" x14ac:dyDescent="0.2">
      <c r="A73" s="132"/>
      <c r="B73" s="132"/>
      <c r="C73" s="132"/>
      <c r="D73" s="132"/>
      <c r="E73" s="132"/>
      <c r="F73" s="132"/>
      <c r="G73" s="132"/>
      <c r="H73" s="133"/>
      <c r="I73" s="133"/>
      <c r="J73" s="133"/>
      <c r="K73" s="133"/>
      <c r="L73" s="133"/>
      <c r="M73" s="133"/>
      <c r="N73" s="133"/>
      <c r="O73" s="133"/>
      <c r="P73" s="133"/>
      <c r="Q73" s="133"/>
      <c r="R73" s="133"/>
      <c r="S73" s="133"/>
      <c r="T73" s="133"/>
      <c r="U73" s="133"/>
      <c r="V73" s="133"/>
      <c r="W73" s="133"/>
      <c r="X73" s="133"/>
      <c r="Y73" s="133"/>
      <c r="Z73" s="133"/>
      <c r="AA73" s="133"/>
      <c r="AB73" s="133"/>
      <c r="AC73" s="133"/>
    </row>
    <row r="74" spans="1:29" ht="15" hidden="1" customHeight="1" x14ac:dyDescent="0.2">
      <c r="A74" s="132"/>
      <c r="B74" s="132"/>
      <c r="C74" s="132"/>
      <c r="D74" s="132"/>
      <c r="E74" s="132"/>
      <c r="F74" s="132"/>
      <c r="G74" s="132"/>
      <c r="H74" s="133"/>
      <c r="I74" s="133"/>
      <c r="J74" s="133"/>
      <c r="K74" s="133"/>
      <c r="L74" s="133"/>
      <c r="M74" s="133"/>
      <c r="N74" s="133"/>
      <c r="O74" s="133"/>
      <c r="P74" s="133"/>
      <c r="Q74" s="133"/>
      <c r="R74" s="133"/>
      <c r="S74" s="133"/>
      <c r="T74" s="133"/>
      <c r="U74" s="133"/>
      <c r="V74" s="133"/>
      <c r="W74" s="133"/>
      <c r="X74" s="133"/>
      <c r="Y74" s="133"/>
      <c r="Z74" s="133"/>
      <c r="AA74" s="133"/>
      <c r="AB74" s="133"/>
      <c r="AC74" s="133"/>
    </row>
    <row r="75" spans="1:29" ht="15" hidden="1" customHeight="1" x14ac:dyDescent="0.2">
      <c r="A75" s="132"/>
      <c r="B75" s="132"/>
      <c r="C75" s="132"/>
      <c r="D75" s="132"/>
      <c r="E75" s="132"/>
      <c r="F75" s="132"/>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row>
    <row r="76" spans="1:29" ht="15" hidden="1" customHeight="1" x14ac:dyDescent="0.2">
      <c r="A76" s="132"/>
      <c r="B76" s="132"/>
      <c r="C76" s="132"/>
      <c r="D76" s="132"/>
      <c r="E76" s="132"/>
      <c r="F76" s="132"/>
      <c r="G76" s="132"/>
      <c r="H76" s="133"/>
      <c r="I76" s="133"/>
      <c r="J76" s="133"/>
      <c r="K76" s="133"/>
      <c r="L76" s="133"/>
      <c r="M76" s="133"/>
      <c r="N76" s="133"/>
      <c r="O76" s="133"/>
      <c r="P76" s="133"/>
      <c r="Q76" s="133"/>
      <c r="R76" s="133"/>
      <c r="S76" s="133"/>
      <c r="T76" s="133"/>
      <c r="U76" s="133"/>
      <c r="V76" s="133"/>
      <c r="W76" s="133"/>
      <c r="X76" s="133"/>
      <c r="Y76" s="133"/>
      <c r="Z76" s="133"/>
      <c r="AA76" s="133"/>
      <c r="AB76" s="133"/>
      <c r="AC76" s="133"/>
    </row>
    <row r="77" spans="1:29" ht="15" hidden="1" customHeight="1" x14ac:dyDescent="0.2">
      <c r="A77" s="132"/>
      <c r="B77" s="132"/>
      <c r="C77" s="132"/>
      <c r="D77" s="132"/>
      <c r="E77" s="132"/>
      <c r="F77" s="132"/>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row>
    <row r="78" spans="1:29" ht="15" hidden="1" customHeight="1" x14ac:dyDescent="0.2">
      <c r="A78" s="132"/>
      <c r="B78" s="132"/>
      <c r="C78" s="132"/>
      <c r="D78" s="132"/>
      <c r="E78" s="132"/>
      <c r="F78" s="132"/>
      <c r="G78" s="132"/>
      <c r="H78" s="133"/>
      <c r="I78" s="133"/>
      <c r="J78" s="133"/>
      <c r="K78" s="133"/>
      <c r="L78" s="133"/>
      <c r="M78" s="133"/>
      <c r="N78" s="133"/>
      <c r="O78" s="133"/>
      <c r="P78" s="133"/>
      <c r="Q78" s="133"/>
      <c r="R78" s="133"/>
      <c r="S78" s="133"/>
      <c r="T78" s="133"/>
      <c r="U78" s="133"/>
      <c r="V78" s="133"/>
      <c r="W78" s="133"/>
      <c r="X78" s="133"/>
      <c r="Y78" s="133"/>
      <c r="Z78" s="133"/>
      <c r="AA78" s="133"/>
      <c r="AB78" s="133"/>
      <c r="AC78" s="133"/>
    </row>
    <row r="79" spans="1:29" ht="15" hidden="1" customHeight="1" x14ac:dyDescent="0.2">
      <c r="A79" s="132"/>
      <c r="B79" s="132"/>
      <c r="C79" s="132"/>
      <c r="D79" s="132"/>
      <c r="E79" s="132"/>
      <c r="F79" s="132"/>
      <c r="G79" s="132"/>
      <c r="H79" s="133"/>
      <c r="I79" s="133"/>
      <c r="J79" s="133"/>
      <c r="K79" s="133"/>
      <c r="L79" s="133"/>
      <c r="M79" s="133"/>
      <c r="N79" s="133"/>
      <c r="O79" s="133"/>
      <c r="P79" s="133"/>
      <c r="Q79" s="133"/>
      <c r="R79" s="133"/>
      <c r="S79" s="133"/>
      <c r="T79" s="133"/>
      <c r="U79" s="133"/>
      <c r="V79" s="133"/>
      <c r="W79" s="133"/>
      <c r="X79" s="133"/>
      <c r="Y79" s="133"/>
      <c r="Z79" s="133"/>
      <c r="AA79" s="133"/>
      <c r="AB79" s="133"/>
      <c r="AC79" s="133"/>
    </row>
    <row r="80" spans="1:29" ht="15" hidden="1" customHeight="1" x14ac:dyDescent="0.2">
      <c r="A80" s="132"/>
      <c r="B80" s="132"/>
      <c r="C80" s="132"/>
      <c r="D80" s="132"/>
      <c r="E80" s="132"/>
      <c r="F80" s="132"/>
      <c r="G80" s="132"/>
      <c r="H80" s="133"/>
      <c r="I80" s="133"/>
      <c r="J80" s="133"/>
      <c r="K80" s="133"/>
      <c r="L80" s="133"/>
      <c r="M80" s="133"/>
      <c r="N80" s="133"/>
      <c r="O80" s="133"/>
      <c r="P80" s="133"/>
      <c r="Q80" s="133"/>
      <c r="R80" s="133"/>
      <c r="S80" s="133"/>
      <c r="T80" s="133"/>
      <c r="U80" s="133"/>
      <c r="V80" s="133"/>
      <c r="W80" s="133"/>
      <c r="X80" s="133"/>
      <c r="Y80" s="133"/>
      <c r="Z80" s="133"/>
      <c r="AA80" s="133"/>
      <c r="AB80" s="133"/>
      <c r="AC80" s="133"/>
    </row>
    <row r="81" spans="1:29" ht="15" hidden="1" customHeight="1" x14ac:dyDescent="0.2">
      <c r="A81" s="132"/>
      <c r="B81" s="132"/>
      <c r="C81" s="132"/>
      <c r="D81" s="132"/>
      <c r="E81" s="132"/>
      <c r="F81" s="132"/>
      <c r="G81" s="132"/>
      <c r="H81" s="133"/>
      <c r="I81" s="133"/>
      <c r="J81" s="133"/>
      <c r="K81" s="133"/>
      <c r="L81" s="133"/>
      <c r="M81" s="133"/>
      <c r="N81" s="133"/>
      <c r="O81" s="133"/>
      <c r="P81" s="133"/>
      <c r="Q81" s="133"/>
      <c r="R81" s="133"/>
      <c r="S81" s="133"/>
      <c r="T81" s="133"/>
      <c r="U81" s="133"/>
      <c r="V81" s="133"/>
      <c r="W81" s="133"/>
      <c r="X81" s="133"/>
      <c r="Y81" s="133"/>
      <c r="Z81" s="133"/>
      <c r="AA81" s="133"/>
      <c r="AB81" s="133"/>
      <c r="AC81" s="133"/>
    </row>
    <row r="82" spans="1:29" ht="15" hidden="1" customHeight="1" x14ac:dyDescent="0.2">
      <c r="A82" s="132"/>
      <c r="B82" s="132"/>
      <c r="C82" s="132"/>
      <c r="D82" s="132"/>
      <c r="E82" s="132"/>
      <c r="F82" s="132"/>
      <c r="G82" s="132"/>
      <c r="H82" s="133"/>
      <c r="I82" s="133"/>
      <c r="J82" s="133"/>
      <c r="K82" s="133"/>
      <c r="L82" s="133"/>
      <c r="M82" s="133"/>
      <c r="N82" s="133"/>
      <c r="O82" s="133"/>
      <c r="P82" s="133"/>
      <c r="Q82" s="133"/>
      <c r="R82" s="133"/>
      <c r="S82" s="133"/>
      <c r="T82" s="133"/>
      <c r="U82" s="133"/>
      <c r="V82" s="133"/>
      <c r="W82" s="133"/>
      <c r="X82" s="133"/>
      <c r="Y82" s="133"/>
      <c r="Z82" s="133"/>
      <c r="AA82" s="133"/>
      <c r="AB82" s="133"/>
      <c r="AC82" s="133"/>
    </row>
    <row r="83" spans="1:29" ht="15" hidden="1" customHeight="1" x14ac:dyDescent="0.2">
      <c r="A83" s="132"/>
      <c r="B83" s="132"/>
      <c r="C83" s="132"/>
      <c r="D83" s="132"/>
      <c r="E83" s="132"/>
      <c r="F83" s="132"/>
      <c r="G83" s="132"/>
      <c r="H83" s="133"/>
      <c r="I83" s="133"/>
      <c r="J83" s="133"/>
      <c r="K83" s="133"/>
      <c r="L83" s="133"/>
      <c r="M83" s="133"/>
      <c r="N83" s="133"/>
      <c r="O83" s="133"/>
      <c r="P83" s="133"/>
      <c r="Q83" s="133"/>
      <c r="R83" s="133"/>
      <c r="S83" s="133"/>
      <c r="T83" s="133"/>
      <c r="U83" s="133"/>
      <c r="V83" s="133"/>
      <c r="W83" s="133"/>
      <c r="X83" s="133"/>
      <c r="Y83" s="133"/>
      <c r="Z83" s="133"/>
      <c r="AA83" s="133"/>
      <c r="AB83" s="133"/>
      <c r="AC83" s="133"/>
    </row>
    <row r="84" spans="1:29" ht="15" hidden="1" customHeight="1" x14ac:dyDescent="0.2">
      <c r="A84" s="132"/>
      <c r="B84" s="132"/>
      <c r="C84" s="132"/>
      <c r="D84" s="132"/>
      <c r="E84" s="132"/>
      <c r="F84" s="132"/>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row>
    <row r="85" spans="1:29" ht="15" hidden="1" customHeight="1" x14ac:dyDescent="0.2">
      <c r="A85" s="132"/>
      <c r="B85" s="132"/>
      <c r="C85" s="132"/>
      <c r="D85" s="132"/>
      <c r="E85" s="132"/>
      <c r="F85" s="132"/>
      <c r="G85" s="132"/>
      <c r="H85" s="133"/>
      <c r="I85" s="133"/>
      <c r="J85" s="133"/>
      <c r="K85" s="133"/>
      <c r="L85" s="133"/>
      <c r="M85" s="133"/>
      <c r="N85" s="133"/>
      <c r="O85" s="133"/>
      <c r="P85" s="133"/>
      <c r="Q85" s="133"/>
      <c r="R85" s="133"/>
      <c r="S85" s="133"/>
      <c r="T85" s="133"/>
      <c r="U85" s="133"/>
      <c r="V85" s="133"/>
      <c r="W85" s="133"/>
      <c r="X85" s="133"/>
      <c r="Y85" s="133"/>
      <c r="Z85" s="133"/>
      <c r="AA85" s="133"/>
      <c r="AB85" s="133"/>
      <c r="AC85" s="133"/>
    </row>
    <row r="86" spans="1:29" ht="15" hidden="1" customHeight="1" x14ac:dyDescent="0.2">
      <c r="A86" s="132"/>
      <c r="B86" s="132"/>
      <c r="C86" s="132"/>
      <c r="D86" s="132"/>
      <c r="E86" s="132"/>
      <c r="F86" s="132"/>
      <c r="G86" s="132"/>
      <c r="H86" s="133"/>
      <c r="I86" s="133"/>
      <c r="J86" s="133"/>
      <c r="K86" s="133"/>
      <c r="L86" s="133"/>
      <c r="M86" s="133"/>
      <c r="N86" s="133"/>
      <c r="O86" s="133"/>
      <c r="P86" s="133"/>
      <c r="Q86" s="133"/>
      <c r="R86" s="133"/>
      <c r="S86" s="133"/>
      <c r="T86" s="133"/>
      <c r="U86" s="133"/>
      <c r="V86" s="133"/>
      <c r="W86" s="133"/>
      <c r="X86" s="133"/>
      <c r="Y86" s="133"/>
      <c r="Z86" s="133"/>
      <c r="AA86" s="133"/>
      <c r="AB86" s="133"/>
      <c r="AC86" s="133"/>
    </row>
    <row r="87" spans="1:29" ht="15" hidden="1" customHeight="1" x14ac:dyDescent="0.2">
      <c r="A87" s="132"/>
      <c r="B87" s="132"/>
      <c r="C87" s="132"/>
      <c r="D87" s="132"/>
      <c r="E87" s="132"/>
      <c r="F87" s="132"/>
      <c r="G87" s="132"/>
      <c r="H87" s="133"/>
      <c r="I87" s="133"/>
      <c r="J87" s="133"/>
      <c r="K87" s="133"/>
      <c r="L87" s="133"/>
      <c r="M87" s="133"/>
      <c r="N87" s="133"/>
      <c r="O87" s="133"/>
      <c r="P87" s="133"/>
      <c r="Q87" s="133"/>
      <c r="R87" s="133"/>
      <c r="S87" s="133"/>
      <c r="T87" s="133"/>
      <c r="U87" s="133"/>
      <c r="V87" s="133"/>
      <c r="W87" s="133"/>
      <c r="X87" s="133"/>
      <c r="Y87" s="133"/>
      <c r="Z87" s="133"/>
      <c r="AA87" s="133"/>
      <c r="AB87" s="133"/>
      <c r="AC87" s="133"/>
    </row>
    <row r="88" spans="1:29" ht="15" hidden="1" customHeight="1" x14ac:dyDescent="0.2">
      <c r="A88" s="132"/>
      <c r="B88" s="132"/>
      <c r="C88" s="132"/>
      <c r="D88" s="132"/>
      <c r="E88" s="132"/>
      <c r="F88" s="132"/>
      <c r="G88" s="132"/>
      <c r="H88" s="133"/>
      <c r="I88" s="133"/>
      <c r="J88" s="133"/>
      <c r="K88" s="133"/>
      <c r="L88" s="133"/>
      <c r="M88" s="133"/>
      <c r="N88" s="133"/>
      <c r="O88" s="133"/>
      <c r="P88" s="133"/>
      <c r="Q88" s="133"/>
      <c r="R88" s="133"/>
      <c r="S88" s="133"/>
      <c r="T88" s="133"/>
      <c r="U88" s="133"/>
      <c r="V88" s="133"/>
      <c r="W88" s="133"/>
      <c r="X88" s="133"/>
      <c r="Y88" s="133"/>
      <c r="Z88" s="133"/>
      <c r="AA88" s="133"/>
      <c r="AB88" s="133"/>
      <c r="AC88" s="133"/>
    </row>
    <row r="89" spans="1:29" ht="15" hidden="1" customHeight="1" x14ac:dyDescent="0.2">
      <c r="A89" s="132"/>
      <c r="B89" s="132"/>
      <c r="C89" s="132"/>
      <c r="D89" s="132"/>
      <c r="E89" s="132"/>
      <c r="F89" s="132"/>
      <c r="G89" s="132"/>
      <c r="H89" s="133"/>
      <c r="I89" s="133"/>
      <c r="J89" s="133"/>
      <c r="K89" s="133"/>
      <c r="L89" s="133"/>
      <c r="M89" s="133"/>
      <c r="N89" s="133"/>
      <c r="O89" s="133"/>
      <c r="P89" s="133"/>
      <c r="Q89" s="133"/>
      <c r="R89" s="133"/>
      <c r="S89" s="133"/>
      <c r="T89" s="133"/>
      <c r="U89" s="133"/>
      <c r="V89" s="133"/>
      <c r="W89" s="133"/>
      <c r="X89" s="133"/>
      <c r="Y89" s="133"/>
      <c r="Z89" s="133"/>
      <c r="AA89" s="133"/>
      <c r="AB89" s="133"/>
      <c r="AC89" s="133"/>
    </row>
    <row r="90" spans="1:29" ht="15" hidden="1" customHeight="1" x14ac:dyDescent="0.2">
      <c r="A90" s="132"/>
      <c r="B90" s="132"/>
      <c r="C90" s="132"/>
      <c r="D90" s="132"/>
      <c r="E90" s="132"/>
      <c r="F90" s="132"/>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row>
    <row r="91" spans="1:29" ht="15" hidden="1" customHeight="1" x14ac:dyDescent="0.2">
      <c r="A91" s="132"/>
      <c r="B91" s="132"/>
      <c r="C91" s="132"/>
      <c r="D91" s="132"/>
      <c r="E91" s="132"/>
      <c r="F91" s="132"/>
      <c r="G91" s="132"/>
      <c r="H91" s="133"/>
      <c r="I91" s="133"/>
      <c r="J91" s="133"/>
      <c r="K91" s="133"/>
      <c r="L91" s="133"/>
      <c r="M91" s="133"/>
      <c r="N91" s="133"/>
      <c r="O91" s="133"/>
      <c r="P91" s="133"/>
      <c r="Q91" s="133"/>
      <c r="R91" s="133"/>
      <c r="S91" s="133"/>
      <c r="T91" s="133"/>
      <c r="U91" s="133"/>
      <c r="V91" s="133"/>
      <c r="W91" s="133"/>
      <c r="X91" s="133"/>
      <c r="Y91" s="133"/>
      <c r="Z91" s="133"/>
      <c r="AA91" s="133"/>
      <c r="AB91" s="133"/>
      <c r="AC91" s="133"/>
    </row>
    <row r="92" spans="1:29" ht="15" hidden="1" customHeight="1" x14ac:dyDescent="0.2">
      <c r="A92" s="132"/>
      <c r="B92" s="132"/>
      <c r="C92" s="132"/>
      <c r="D92" s="132"/>
      <c r="E92" s="132"/>
      <c r="F92" s="132"/>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row>
    <row r="93" spans="1:29" ht="15" hidden="1" customHeight="1" x14ac:dyDescent="0.2">
      <c r="A93" s="132"/>
      <c r="B93" s="132"/>
      <c r="C93" s="132"/>
      <c r="D93" s="132"/>
      <c r="E93" s="132"/>
      <c r="F93" s="132"/>
      <c r="G93" s="132"/>
      <c r="H93" s="133"/>
      <c r="I93" s="133"/>
      <c r="J93" s="133"/>
      <c r="K93" s="133"/>
      <c r="L93" s="133"/>
      <c r="M93" s="133"/>
      <c r="N93" s="133"/>
      <c r="O93" s="133"/>
      <c r="P93" s="133"/>
      <c r="Q93" s="133"/>
      <c r="R93" s="133"/>
      <c r="S93" s="133"/>
      <c r="T93" s="133"/>
      <c r="U93" s="133"/>
      <c r="V93" s="133"/>
      <c r="W93" s="133"/>
      <c r="X93" s="133"/>
      <c r="Y93" s="133"/>
      <c r="Z93" s="133"/>
      <c r="AA93" s="133"/>
      <c r="AB93" s="133"/>
      <c r="AC93" s="133"/>
    </row>
    <row r="94" spans="1:29" ht="15" hidden="1" customHeight="1" x14ac:dyDescent="0.2">
      <c r="A94" s="132"/>
      <c r="B94" s="132"/>
      <c r="C94" s="132"/>
      <c r="D94" s="132"/>
      <c r="E94" s="132"/>
      <c r="F94" s="132"/>
      <c r="G94" s="132"/>
      <c r="H94" s="133"/>
      <c r="I94" s="133"/>
      <c r="J94" s="133"/>
      <c r="K94" s="133"/>
      <c r="L94" s="133"/>
      <c r="M94" s="133"/>
      <c r="N94" s="133"/>
      <c r="O94" s="133"/>
      <c r="P94" s="133"/>
      <c r="Q94" s="133"/>
      <c r="R94" s="133"/>
      <c r="S94" s="133"/>
      <c r="T94" s="133"/>
      <c r="U94" s="133"/>
      <c r="V94" s="133"/>
      <c r="W94" s="133"/>
      <c r="X94" s="133"/>
      <c r="Y94" s="133"/>
      <c r="Z94" s="133"/>
      <c r="AA94" s="133"/>
      <c r="AB94" s="133"/>
      <c r="AC94" s="133"/>
    </row>
    <row r="95" spans="1:29" ht="15" hidden="1" customHeight="1" x14ac:dyDescent="0.2">
      <c r="A95" s="132"/>
      <c r="B95" s="132"/>
      <c r="C95" s="132"/>
      <c r="D95" s="132"/>
      <c r="E95" s="132"/>
      <c r="F95" s="132"/>
      <c r="G95" s="132"/>
      <c r="H95" s="133"/>
      <c r="I95" s="133"/>
      <c r="J95" s="133"/>
      <c r="K95" s="133"/>
      <c r="L95" s="133"/>
      <c r="M95" s="133"/>
      <c r="N95" s="133"/>
      <c r="O95" s="133"/>
      <c r="P95" s="133"/>
      <c r="Q95" s="133"/>
      <c r="R95" s="133"/>
      <c r="S95" s="133"/>
      <c r="T95" s="133"/>
      <c r="U95" s="133"/>
      <c r="V95" s="133"/>
      <c r="W95" s="133"/>
      <c r="X95" s="133"/>
      <c r="Y95" s="133"/>
      <c r="Z95" s="133"/>
      <c r="AA95" s="133"/>
      <c r="AB95" s="133"/>
      <c r="AC95" s="133"/>
    </row>
    <row r="96" spans="1:29" ht="15" hidden="1" customHeight="1" x14ac:dyDescent="0.2">
      <c r="A96" s="132"/>
      <c r="B96" s="132"/>
      <c r="C96" s="132"/>
      <c r="D96" s="132"/>
      <c r="E96" s="132"/>
      <c r="F96" s="132"/>
      <c r="G96" s="132"/>
      <c r="H96" s="133"/>
      <c r="I96" s="133"/>
      <c r="J96" s="133"/>
      <c r="K96" s="133"/>
      <c r="L96" s="133"/>
      <c r="M96" s="133"/>
      <c r="N96" s="133"/>
      <c r="O96" s="133"/>
      <c r="P96" s="133"/>
      <c r="Q96" s="133"/>
      <c r="R96" s="133"/>
      <c r="S96" s="133"/>
      <c r="T96" s="133"/>
      <c r="U96" s="133"/>
      <c r="V96" s="133"/>
      <c r="W96" s="133"/>
      <c r="X96" s="133"/>
      <c r="Y96" s="133"/>
      <c r="Z96" s="133"/>
      <c r="AA96" s="133"/>
      <c r="AB96" s="133"/>
      <c r="AC96" s="133"/>
    </row>
    <row r="97" spans="1:29" ht="15" hidden="1" customHeight="1" x14ac:dyDescent="0.2">
      <c r="A97" s="132"/>
      <c r="B97" s="132"/>
      <c r="C97" s="132"/>
      <c r="D97" s="132"/>
      <c r="E97" s="132"/>
      <c r="F97" s="132"/>
      <c r="G97" s="132"/>
      <c r="H97" s="133"/>
      <c r="I97" s="133"/>
      <c r="J97" s="133"/>
      <c r="K97" s="133"/>
      <c r="L97" s="133"/>
      <c r="M97" s="133"/>
      <c r="N97" s="133"/>
      <c r="O97" s="133"/>
      <c r="P97" s="133"/>
      <c r="Q97" s="133"/>
      <c r="R97" s="133"/>
      <c r="S97" s="133"/>
      <c r="T97" s="133"/>
      <c r="U97" s="133"/>
      <c r="V97" s="133"/>
      <c r="W97" s="133"/>
      <c r="X97" s="133"/>
      <c r="Y97" s="133"/>
      <c r="Z97" s="133"/>
      <c r="AA97" s="133"/>
      <c r="AB97" s="133"/>
      <c r="AC97" s="133"/>
    </row>
    <row r="98" spans="1:29" ht="15" hidden="1" customHeight="1" x14ac:dyDescent="0.2">
      <c r="A98" s="132"/>
      <c r="B98" s="132"/>
      <c r="C98" s="132"/>
      <c r="D98" s="132"/>
      <c r="E98" s="132"/>
      <c r="F98" s="132"/>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row>
    <row r="99" spans="1:29" ht="15" hidden="1" customHeight="1" x14ac:dyDescent="0.2">
      <c r="A99" s="132"/>
      <c r="B99" s="132"/>
      <c r="C99" s="132"/>
      <c r="D99" s="132"/>
      <c r="E99" s="132"/>
      <c r="F99" s="132"/>
      <c r="G99" s="132"/>
      <c r="H99" s="133"/>
      <c r="I99" s="133"/>
      <c r="J99" s="133"/>
      <c r="K99" s="133"/>
      <c r="L99" s="133"/>
      <c r="M99" s="133"/>
      <c r="N99" s="133"/>
      <c r="O99" s="133"/>
      <c r="P99" s="133"/>
      <c r="Q99" s="133"/>
      <c r="R99" s="133"/>
      <c r="S99" s="133"/>
      <c r="T99" s="133"/>
      <c r="U99" s="133"/>
      <c r="V99" s="133"/>
      <c r="W99" s="133"/>
      <c r="X99" s="133"/>
      <c r="Y99" s="133"/>
      <c r="Z99" s="133"/>
      <c r="AA99" s="133"/>
      <c r="AB99" s="133"/>
      <c r="AC99" s="133"/>
    </row>
    <row r="100" spans="1:29" ht="15" hidden="1" customHeight="1" x14ac:dyDescent="0.2">
      <c r="A100" s="132"/>
      <c r="B100" s="132"/>
      <c r="C100" s="132"/>
      <c r="D100" s="132"/>
      <c r="E100" s="132"/>
      <c r="F100" s="132"/>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row>
    <row r="101" spans="1:29" ht="15" hidden="1" customHeight="1" x14ac:dyDescent="0.2">
      <c r="A101" s="132"/>
      <c r="B101" s="132"/>
      <c r="C101" s="132"/>
      <c r="D101" s="132"/>
      <c r="E101" s="132"/>
      <c r="F101" s="132"/>
      <c r="G101" s="132"/>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row>
    <row r="102" spans="1:29" ht="15" hidden="1" customHeight="1" x14ac:dyDescent="0.2">
      <c r="A102" s="132"/>
      <c r="B102" s="132"/>
      <c r="C102" s="132"/>
      <c r="D102" s="132"/>
      <c r="E102" s="132"/>
      <c r="F102" s="132"/>
      <c r="G102" s="132"/>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row>
    <row r="103" spans="1:29" ht="15" hidden="1" customHeight="1" x14ac:dyDescent="0.2">
      <c r="A103" s="132"/>
      <c r="B103" s="132"/>
      <c r="C103" s="132"/>
      <c r="D103" s="132"/>
      <c r="E103" s="132"/>
      <c r="F103" s="132"/>
      <c r="G103" s="132"/>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row>
    <row r="104" spans="1:29" ht="15" hidden="1" customHeight="1" x14ac:dyDescent="0.2">
      <c r="A104" s="132"/>
      <c r="B104" s="132"/>
      <c r="C104" s="132"/>
      <c r="D104" s="132"/>
      <c r="E104" s="132"/>
      <c r="F104" s="132"/>
      <c r="G104" s="132"/>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row>
    <row r="105" spans="1:29" ht="15" hidden="1" customHeight="1" x14ac:dyDescent="0.2">
      <c r="A105" s="132"/>
      <c r="B105" s="132"/>
      <c r="C105" s="132"/>
      <c r="D105" s="132"/>
      <c r="E105" s="132"/>
      <c r="F105" s="132"/>
      <c r="G105" s="132"/>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row>
    <row r="106" spans="1:29" ht="15" hidden="1" customHeight="1" x14ac:dyDescent="0.2">
      <c r="A106" s="132"/>
      <c r="B106" s="132"/>
      <c r="C106" s="132"/>
      <c r="D106" s="132"/>
      <c r="E106" s="132"/>
      <c r="F106" s="132"/>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row>
    <row r="107" spans="1:29" ht="15" hidden="1" customHeight="1" x14ac:dyDescent="0.2">
      <c r="A107" s="132"/>
      <c r="B107" s="132"/>
      <c r="C107" s="132"/>
      <c r="D107" s="132"/>
      <c r="E107" s="132"/>
      <c r="F107" s="132"/>
      <c r="G107" s="132"/>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row>
    <row r="108" spans="1:29" ht="15" hidden="1" customHeight="1" x14ac:dyDescent="0.2">
      <c r="A108" s="132"/>
      <c r="B108" s="132"/>
      <c r="C108" s="132"/>
      <c r="D108" s="132"/>
      <c r="E108" s="132"/>
      <c r="F108" s="132"/>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row>
    <row r="109" spans="1:29" ht="15" hidden="1" customHeight="1" x14ac:dyDescent="0.2">
      <c r="A109" s="132"/>
      <c r="B109" s="132"/>
      <c r="C109" s="132"/>
      <c r="D109" s="132"/>
      <c r="E109" s="132"/>
      <c r="F109" s="132"/>
      <c r="G109" s="132"/>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row>
    <row r="110" spans="1:29" ht="15" hidden="1" customHeight="1" x14ac:dyDescent="0.2">
      <c r="A110" s="132"/>
      <c r="B110" s="132"/>
      <c r="C110" s="132"/>
      <c r="D110" s="132"/>
      <c r="E110" s="132"/>
      <c r="F110" s="132"/>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row>
    <row r="111" spans="1:29" ht="15" hidden="1" customHeight="1" x14ac:dyDescent="0.2">
      <c r="A111" s="132"/>
      <c r="B111" s="132"/>
      <c r="C111" s="132"/>
      <c r="D111" s="132"/>
      <c r="E111" s="132"/>
      <c r="F111" s="132"/>
      <c r="G111" s="132"/>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row>
    <row r="112" spans="1:29" ht="15" hidden="1" customHeight="1" x14ac:dyDescent="0.2">
      <c r="A112" s="132"/>
      <c r="B112" s="132"/>
      <c r="C112" s="132"/>
      <c r="D112" s="132"/>
      <c r="E112" s="132"/>
      <c r="F112" s="132"/>
      <c r="G112" s="132"/>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row>
    <row r="113" spans="1:29" ht="15" hidden="1" customHeight="1" x14ac:dyDescent="0.2">
      <c r="A113" s="132"/>
      <c r="B113" s="132"/>
      <c r="C113" s="132"/>
      <c r="D113" s="132"/>
      <c r="E113" s="132"/>
      <c r="F113" s="132"/>
      <c r="G113" s="132"/>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row>
    <row r="114" spans="1:29" ht="15" hidden="1" customHeight="1" x14ac:dyDescent="0.2">
      <c r="A114" s="132"/>
      <c r="B114" s="132"/>
      <c r="C114" s="132"/>
      <c r="D114" s="132"/>
      <c r="E114" s="132"/>
      <c r="F114" s="132"/>
      <c r="G114" s="132"/>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row>
    <row r="115" spans="1:29" ht="15" hidden="1" customHeight="1" x14ac:dyDescent="0.2">
      <c r="A115" s="132"/>
      <c r="B115" s="132"/>
      <c r="C115" s="132"/>
      <c r="D115" s="132"/>
      <c r="E115" s="132"/>
      <c r="F115" s="132"/>
      <c r="G115" s="132"/>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row>
    <row r="116" spans="1:29" ht="15" hidden="1" customHeight="1" x14ac:dyDescent="0.2">
      <c r="A116" s="132"/>
      <c r="B116" s="132"/>
      <c r="C116" s="132"/>
      <c r="D116" s="132"/>
      <c r="E116" s="132"/>
      <c r="F116" s="132"/>
      <c r="G116" s="132"/>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row>
    <row r="117" spans="1:29" ht="15" hidden="1" customHeight="1" x14ac:dyDescent="0.2">
      <c r="A117" s="132"/>
      <c r="B117" s="132"/>
      <c r="C117" s="132"/>
      <c r="D117" s="132"/>
      <c r="E117" s="132"/>
      <c r="F117" s="132"/>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row>
    <row r="118" spans="1:29" ht="15" hidden="1" customHeight="1" x14ac:dyDescent="0.2">
      <c r="A118" s="132"/>
      <c r="B118" s="132"/>
      <c r="C118" s="132"/>
      <c r="D118" s="132"/>
      <c r="E118" s="132"/>
      <c r="F118" s="132"/>
      <c r="G118" s="132"/>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row>
    <row r="119" spans="1:29" ht="15" hidden="1" customHeight="1" x14ac:dyDescent="0.2">
      <c r="A119" s="132"/>
      <c r="B119" s="132"/>
      <c r="C119" s="132"/>
      <c r="D119" s="132"/>
      <c r="E119" s="132"/>
      <c r="F119" s="132"/>
      <c r="G119" s="132"/>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row>
    <row r="120" spans="1:29" ht="15" hidden="1" customHeight="1" x14ac:dyDescent="0.2">
      <c r="A120" s="132"/>
      <c r="B120" s="132"/>
      <c r="C120" s="132"/>
      <c r="D120" s="132"/>
      <c r="E120" s="132"/>
      <c r="F120" s="132"/>
      <c r="G120" s="132"/>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row>
    <row r="121" spans="1:29" ht="15" hidden="1" customHeight="1" x14ac:dyDescent="0.2">
      <c r="A121" s="132"/>
      <c r="B121" s="132"/>
      <c r="C121" s="132"/>
      <c r="D121" s="132"/>
      <c r="E121" s="132"/>
      <c r="F121" s="132"/>
      <c r="G121" s="132"/>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row>
    <row r="122" spans="1:29" ht="15" hidden="1" customHeight="1" x14ac:dyDescent="0.2">
      <c r="A122" s="132"/>
      <c r="B122" s="132"/>
      <c r="C122" s="132"/>
      <c r="D122" s="132"/>
      <c r="E122" s="132"/>
      <c r="F122" s="132"/>
      <c r="G122" s="132"/>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row>
    <row r="123" spans="1:29" ht="15" hidden="1" customHeight="1" x14ac:dyDescent="0.2">
      <c r="A123" s="132"/>
      <c r="B123" s="132"/>
      <c r="C123" s="132"/>
      <c r="D123" s="132"/>
      <c r="E123" s="132"/>
      <c r="F123" s="132"/>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row>
    <row r="124" spans="1:29" ht="15" hidden="1" customHeight="1" x14ac:dyDescent="0.2">
      <c r="A124" s="132"/>
      <c r="B124" s="132"/>
      <c r="C124" s="132"/>
      <c r="D124" s="132"/>
      <c r="E124" s="132"/>
      <c r="F124" s="132"/>
      <c r="G124" s="132"/>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row>
    <row r="125" spans="1:29" ht="15" hidden="1" customHeight="1" x14ac:dyDescent="0.2">
      <c r="A125" s="132"/>
      <c r="B125" s="132"/>
      <c r="C125" s="132"/>
      <c r="D125" s="132"/>
      <c r="E125" s="132"/>
      <c r="F125" s="132"/>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row>
    <row r="126" spans="1:29" ht="15" hidden="1" customHeight="1" x14ac:dyDescent="0.2">
      <c r="A126" s="132"/>
      <c r="B126" s="132"/>
      <c r="C126" s="132"/>
      <c r="D126" s="132"/>
      <c r="E126" s="132"/>
      <c r="F126" s="132"/>
      <c r="G126" s="132"/>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row>
    <row r="127" spans="1:29" ht="15" hidden="1" customHeight="1" x14ac:dyDescent="0.2">
      <c r="A127" s="132"/>
      <c r="B127" s="132"/>
      <c r="C127" s="132"/>
      <c r="D127" s="132"/>
      <c r="E127" s="132"/>
      <c r="F127" s="132"/>
      <c r="G127" s="132"/>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row>
    <row r="128" spans="1:29" ht="15" hidden="1" customHeight="1" x14ac:dyDescent="0.2">
      <c r="A128" s="132"/>
      <c r="B128" s="132"/>
      <c r="C128" s="132"/>
      <c r="D128" s="132"/>
      <c r="E128" s="132"/>
      <c r="F128" s="132"/>
      <c r="G128" s="132"/>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row>
    <row r="129" spans="1:29" ht="15" hidden="1" customHeight="1" x14ac:dyDescent="0.2">
      <c r="A129" s="132"/>
      <c r="B129" s="132"/>
      <c r="C129" s="132"/>
      <c r="D129" s="132"/>
      <c r="E129" s="132"/>
      <c r="F129" s="132"/>
      <c r="G129" s="132"/>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row>
    <row r="130" spans="1:29" ht="15" hidden="1" customHeight="1" x14ac:dyDescent="0.2">
      <c r="A130" s="132"/>
      <c r="B130" s="132"/>
      <c r="C130" s="132"/>
      <c r="D130" s="132"/>
      <c r="E130" s="132"/>
      <c r="F130" s="132"/>
      <c r="G130" s="132"/>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row>
    <row r="131" spans="1:29" ht="15" hidden="1" customHeight="1" x14ac:dyDescent="0.2">
      <c r="A131" s="132"/>
      <c r="B131" s="132"/>
      <c r="C131" s="132"/>
      <c r="D131" s="132"/>
      <c r="E131" s="132"/>
      <c r="F131" s="132"/>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row>
    <row r="132" spans="1:29" ht="15" hidden="1" customHeight="1" x14ac:dyDescent="0.2">
      <c r="A132" s="132"/>
      <c r="B132" s="132"/>
      <c r="C132" s="132"/>
      <c r="D132" s="132"/>
      <c r="E132" s="132"/>
      <c r="F132" s="132"/>
      <c r="G132" s="132"/>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row>
    <row r="133" spans="1:29" ht="15" hidden="1" customHeight="1" x14ac:dyDescent="0.2">
      <c r="A133" s="132"/>
      <c r="B133" s="132"/>
      <c r="C133" s="132"/>
      <c r="D133" s="132"/>
      <c r="E133" s="132"/>
      <c r="F133" s="132"/>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row>
    <row r="134" spans="1:29" ht="15" hidden="1" customHeight="1" x14ac:dyDescent="0.2">
      <c r="A134" s="132"/>
      <c r="B134" s="132"/>
      <c r="C134" s="132"/>
      <c r="D134" s="132"/>
      <c r="E134" s="132"/>
      <c r="F134" s="132"/>
      <c r="G134" s="132"/>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row>
    <row r="135" spans="1:29" ht="15" hidden="1" customHeight="1" x14ac:dyDescent="0.2">
      <c r="A135" s="132"/>
      <c r="B135" s="132"/>
      <c r="C135" s="132"/>
      <c r="D135" s="132"/>
      <c r="E135" s="132"/>
      <c r="F135" s="132"/>
      <c r="G135" s="132"/>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row>
    <row r="136" spans="1:29" ht="15" hidden="1" customHeight="1" x14ac:dyDescent="0.2">
      <c r="A136" s="132"/>
      <c r="B136" s="132"/>
      <c r="C136" s="132"/>
      <c r="D136" s="132"/>
      <c r="E136" s="132"/>
      <c r="F136" s="132"/>
      <c r="G136" s="132"/>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row>
    <row r="137" spans="1:29" ht="15" hidden="1" customHeight="1" x14ac:dyDescent="0.2">
      <c r="A137" s="132"/>
      <c r="B137" s="132"/>
      <c r="C137" s="132"/>
      <c r="D137" s="132"/>
      <c r="E137" s="132"/>
      <c r="F137" s="132"/>
      <c r="G137" s="132"/>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row>
    <row r="138" spans="1:29" ht="15" hidden="1" customHeight="1" x14ac:dyDescent="0.2">
      <c r="A138" s="132"/>
      <c r="B138" s="132"/>
      <c r="C138" s="132"/>
      <c r="D138" s="132"/>
      <c r="E138" s="132"/>
      <c r="F138" s="132"/>
      <c r="G138" s="132"/>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row>
    <row r="139" spans="1:29" ht="15" hidden="1" customHeight="1" x14ac:dyDescent="0.2">
      <c r="A139" s="132"/>
      <c r="B139" s="132"/>
      <c r="C139" s="132"/>
      <c r="D139" s="132"/>
      <c r="E139" s="132"/>
      <c r="F139" s="132"/>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row>
    <row r="140" spans="1:29" ht="15" hidden="1" customHeight="1" x14ac:dyDescent="0.2">
      <c r="A140" s="132"/>
      <c r="B140" s="132"/>
      <c r="C140" s="132"/>
      <c r="D140" s="132"/>
      <c r="E140" s="132"/>
      <c r="F140" s="132"/>
      <c r="G140" s="132"/>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row>
    <row r="141" spans="1:29" ht="15" hidden="1" customHeight="1" x14ac:dyDescent="0.2">
      <c r="A141" s="132"/>
      <c r="B141" s="132"/>
      <c r="C141" s="132"/>
      <c r="D141" s="132"/>
      <c r="E141" s="132"/>
      <c r="F141" s="132"/>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row>
    <row r="142" spans="1:29" ht="15" hidden="1" customHeight="1" x14ac:dyDescent="0.2">
      <c r="A142" s="132"/>
      <c r="B142" s="132"/>
      <c r="C142" s="132"/>
      <c r="D142" s="132"/>
      <c r="E142" s="132"/>
      <c r="F142" s="132"/>
      <c r="G142" s="132"/>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row>
    <row r="143" spans="1:29" ht="15" hidden="1" customHeight="1" x14ac:dyDescent="0.2">
      <c r="A143" s="132"/>
      <c r="B143" s="132"/>
      <c r="C143" s="132"/>
      <c r="D143" s="132"/>
      <c r="E143" s="132"/>
      <c r="F143" s="132"/>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row>
    <row r="144" spans="1:29" ht="15" hidden="1" customHeight="1" x14ac:dyDescent="0.2">
      <c r="A144" s="132"/>
      <c r="B144" s="132"/>
      <c r="C144" s="132"/>
      <c r="D144" s="132"/>
      <c r="E144" s="132"/>
      <c r="F144" s="132"/>
      <c r="G144" s="132"/>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row>
    <row r="145" spans="1:29" ht="15" hidden="1" customHeight="1" x14ac:dyDescent="0.2">
      <c r="A145" s="132"/>
      <c r="B145" s="132"/>
      <c r="C145" s="132"/>
      <c r="D145" s="132"/>
      <c r="E145" s="132"/>
      <c r="F145" s="132"/>
      <c r="G145" s="132"/>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row>
    <row r="146" spans="1:29" ht="15" hidden="1" customHeight="1" x14ac:dyDescent="0.2">
      <c r="A146" s="132"/>
      <c r="B146" s="132"/>
      <c r="C146" s="132"/>
      <c r="D146" s="132"/>
      <c r="E146" s="132"/>
      <c r="F146" s="132"/>
      <c r="G146" s="132"/>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row>
    <row r="147" spans="1:29" ht="15" hidden="1" customHeight="1" x14ac:dyDescent="0.2">
      <c r="A147" s="132"/>
      <c r="B147" s="132"/>
      <c r="C147" s="132"/>
      <c r="D147" s="132"/>
      <c r="E147" s="132"/>
      <c r="F147" s="132"/>
      <c r="G147" s="132"/>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row>
    <row r="148" spans="1:29" ht="15" hidden="1" customHeight="1" x14ac:dyDescent="0.2">
      <c r="A148" s="132"/>
      <c r="B148" s="132"/>
      <c r="C148" s="132"/>
      <c r="D148" s="132"/>
      <c r="E148" s="132"/>
      <c r="F148" s="132"/>
      <c r="G148" s="132"/>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row>
    <row r="149" spans="1:29" ht="15" hidden="1" customHeight="1" x14ac:dyDescent="0.2">
      <c r="A149" s="132"/>
      <c r="B149" s="132"/>
      <c r="C149" s="132"/>
      <c r="D149" s="132"/>
      <c r="E149" s="132"/>
      <c r="F149" s="132"/>
      <c r="G149" s="132"/>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row>
    <row r="150" spans="1:29" ht="15" hidden="1" customHeight="1" x14ac:dyDescent="0.2">
      <c r="A150" s="132"/>
      <c r="B150" s="132"/>
      <c r="C150" s="132"/>
      <c r="D150" s="132"/>
      <c r="E150" s="132"/>
      <c r="F150" s="132"/>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row>
    <row r="151" spans="1:29" ht="15" hidden="1" customHeight="1" x14ac:dyDescent="0.2">
      <c r="A151" s="132"/>
      <c r="B151" s="132"/>
      <c r="C151" s="132"/>
      <c r="D151" s="132"/>
      <c r="E151" s="132"/>
      <c r="F151" s="132"/>
      <c r="G151" s="132"/>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row>
    <row r="152" spans="1:29" ht="15" hidden="1" customHeight="1" x14ac:dyDescent="0.2">
      <c r="A152" s="132"/>
      <c r="B152" s="132"/>
      <c r="C152" s="132"/>
      <c r="D152" s="132"/>
      <c r="E152" s="132"/>
      <c r="F152" s="132"/>
      <c r="G152" s="132"/>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row>
    <row r="153" spans="1:29" ht="15" hidden="1" customHeight="1" x14ac:dyDescent="0.2">
      <c r="A153" s="132"/>
      <c r="B153" s="132"/>
      <c r="C153" s="132"/>
      <c r="D153" s="132"/>
      <c r="E153" s="132"/>
      <c r="F153" s="132"/>
      <c r="G153" s="132"/>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row>
    <row r="154" spans="1:29" ht="15" hidden="1" customHeight="1" x14ac:dyDescent="0.2">
      <c r="A154" s="132"/>
      <c r="B154" s="132"/>
      <c r="C154" s="132"/>
      <c r="D154" s="132"/>
      <c r="E154" s="132"/>
      <c r="F154" s="132"/>
      <c r="G154" s="132"/>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row>
    <row r="155" spans="1:29" ht="15" hidden="1" customHeight="1" x14ac:dyDescent="0.2">
      <c r="A155" s="132"/>
      <c r="B155" s="132"/>
      <c r="C155" s="132"/>
      <c r="D155" s="132"/>
      <c r="E155" s="132"/>
      <c r="F155" s="132"/>
      <c r="G155" s="132"/>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row>
    <row r="156" spans="1:29" ht="15" hidden="1" customHeight="1" x14ac:dyDescent="0.2">
      <c r="A156" s="132"/>
      <c r="B156" s="132"/>
      <c r="C156" s="132"/>
      <c r="D156" s="132"/>
      <c r="E156" s="132"/>
      <c r="F156" s="132"/>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row>
    <row r="157" spans="1:29" ht="15" hidden="1" customHeight="1" x14ac:dyDescent="0.2">
      <c r="A157" s="132"/>
      <c r="B157" s="132"/>
      <c r="C157" s="132"/>
      <c r="D157" s="132"/>
      <c r="E157" s="132"/>
      <c r="F157" s="132"/>
      <c r="G157" s="132"/>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row>
    <row r="158" spans="1:29" ht="15" hidden="1" customHeight="1" x14ac:dyDescent="0.2">
      <c r="A158" s="132"/>
      <c r="B158" s="132"/>
      <c r="C158" s="132"/>
      <c r="D158" s="132"/>
      <c r="E158" s="132"/>
      <c r="F158" s="132"/>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row>
    <row r="159" spans="1:29" ht="15" hidden="1" customHeight="1" x14ac:dyDescent="0.2">
      <c r="A159" s="132"/>
      <c r="B159" s="132"/>
      <c r="C159" s="132"/>
      <c r="D159" s="132"/>
      <c r="E159" s="132"/>
      <c r="F159" s="132"/>
      <c r="G159" s="132"/>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row>
    <row r="160" spans="1:29" ht="15" hidden="1" customHeight="1" x14ac:dyDescent="0.2">
      <c r="A160" s="132"/>
      <c r="B160" s="132"/>
      <c r="C160" s="132"/>
      <c r="D160" s="132"/>
      <c r="E160" s="132"/>
      <c r="F160" s="132"/>
      <c r="G160" s="132"/>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row>
    <row r="161" spans="1:29" ht="15" hidden="1" customHeight="1" x14ac:dyDescent="0.2">
      <c r="A161" s="132"/>
      <c r="B161" s="132"/>
      <c r="C161" s="132"/>
      <c r="D161" s="132"/>
      <c r="E161" s="132"/>
      <c r="F161" s="132"/>
      <c r="G161" s="132"/>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row>
    <row r="162" spans="1:29" ht="15" hidden="1" customHeight="1" x14ac:dyDescent="0.2">
      <c r="A162" s="132"/>
      <c r="B162" s="132"/>
      <c r="C162" s="132"/>
      <c r="D162" s="132"/>
      <c r="E162" s="132"/>
      <c r="F162" s="132"/>
      <c r="G162" s="132"/>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row>
    <row r="163" spans="1:29" ht="15" hidden="1" customHeight="1" x14ac:dyDescent="0.2">
      <c r="A163" s="132"/>
      <c r="B163" s="132"/>
      <c r="C163" s="132"/>
      <c r="D163" s="132"/>
      <c r="E163" s="132"/>
      <c r="F163" s="132"/>
      <c r="G163" s="132"/>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row>
    <row r="164" spans="1:29" ht="15" hidden="1" customHeight="1" x14ac:dyDescent="0.2">
      <c r="A164" s="132"/>
      <c r="B164" s="132"/>
      <c r="C164" s="132"/>
      <c r="D164" s="132"/>
      <c r="E164" s="132"/>
      <c r="F164" s="132"/>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row>
    <row r="165" spans="1:29" ht="15" hidden="1" customHeight="1" x14ac:dyDescent="0.2">
      <c r="A165" s="132"/>
      <c r="B165" s="132"/>
      <c r="C165" s="132"/>
      <c r="D165" s="132"/>
      <c r="E165" s="132"/>
      <c r="F165" s="132"/>
      <c r="G165" s="132"/>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row>
    <row r="166" spans="1:29" ht="15" hidden="1" customHeight="1" x14ac:dyDescent="0.2">
      <c r="A166" s="132"/>
      <c r="B166" s="132"/>
      <c r="C166" s="132"/>
      <c r="D166" s="132"/>
      <c r="E166" s="132"/>
      <c r="F166" s="132"/>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row>
    <row r="167" spans="1:29" ht="15" hidden="1" customHeight="1" x14ac:dyDescent="0.2">
      <c r="A167" s="132"/>
      <c r="B167" s="132"/>
      <c r="C167" s="132"/>
      <c r="D167" s="132"/>
      <c r="E167" s="132"/>
      <c r="F167" s="132"/>
      <c r="G167" s="132"/>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row>
    <row r="168" spans="1:29" ht="15" hidden="1" customHeight="1" x14ac:dyDescent="0.2">
      <c r="A168" s="132"/>
      <c r="B168" s="132"/>
      <c r="C168" s="132"/>
      <c r="D168" s="132"/>
      <c r="E168" s="132"/>
      <c r="F168" s="132"/>
      <c r="G168" s="132"/>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row>
    <row r="169" spans="1:29" ht="15" hidden="1" customHeight="1" x14ac:dyDescent="0.2">
      <c r="A169" s="132"/>
      <c r="B169" s="132"/>
      <c r="C169" s="132"/>
      <c r="D169" s="132"/>
      <c r="E169" s="132"/>
      <c r="F169" s="132"/>
      <c r="G169" s="132"/>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row>
    <row r="170" spans="1:29" ht="15" hidden="1" customHeight="1" x14ac:dyDescent="0.2">
      <c r="A170" s="132"/>
      <c r="B170" s="132"/>
      <c r="C170" s="132"/>
      <c r="D170" s="132"/>
      <c r="E170" s="132"/>
      <c r="F170" s="132"/>
      <c r="G170" s="132"/>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row>
    <row r="171" spans="1:29" ht="15" hidden="1" customHeight="1" x14ac:dyDescent="0.2">
      <c r="A171" s="132"/>
      <c r="B171" s="132"/>
      <c r="C171" s="132"/>
      <c r="D171" s="132"/>
      <c r="E171" s="132"/>
      <c r="F171" s="132"/>
      <c r="G171" s="132"/>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row>
    <row r="172" spans="1:29" ht="15" hidden="1" customHeight="1" x14ac:dyDescent="0.2">
      <c r="A172" s="132"/>
      <c r="B172" s="132"/>
      <c r="C172" s="132"/>
      <c r="D172" s="132"/>
      <c r="E172" s="132"/>
      <c r="F172" s="132"/>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row>
    <row r="173" spans="1:29" ht="15" hidden="1" customHeight="1" x14ac:dyDescent="0.2">
      <c r="A173" s="132"/>
      <c r="B173" s="132"/>
      <c r="C173" s="132"/>
      <c r="D173" s="132"/>
      <c r="E173" s="132"/>
      <c r="F173" s="132"/>
      <c r="G173" s="132"/>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row>
    <row r="174" spans="1:29" ht="15" hidden="1" customHeight="1" x14ac:dyDescent="0.2">
      <c r="A174" s="132"/>
      <c r="B174" s="132"/>
      <c r="C174" s="132"/>
      <c r="D174" s="132"/>
      <c r="E174" s="132"/>
      <c r="F174" s="132"/>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row>
    <row r="175" spans="1:29" ht="15" hidden="1" customHeight="1" x14ac:dyDescent="0.2">
      <c r="A175" s="132"/>
      <c r="B175" s="132"/>
      <c r="C175" s="132"/>
      <c r="D175" s="132"/>
      <c r="E175" s="132"/>
      <c r="F175" s="132"/>
      <c r="G175" s="132"/>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row>
    <row r="176" spans="1:29" ht="15" hidden="1" customHeight="1" x14ac:dyDescent="0.2">
      <c r="A176" s="132"/>
      <c r="B176" s="132"/>
      <c r="C176" s="132"/>
      <c r="D176" s="132"/>
      <c r="E176" s="132"/>
      <c r="F176" s="132"/>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row>
    <row r="177" spans="1:29" ht="15" hidden="1" customHeight="1" x14ac:dyDescent="0.2">
      <c r="A177" s="132"/>
      <c r="B177" s="132"/>
      <c r="C177" s="132"/>
      <c r="D177" s="132"/>
      <c r="E177" s="132"/>
      <c r="F177" s="132"/>
      <c r="G177" s="132"/>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row>
    <row r="178" spans="1:29" ht="15" hidden="1" customHeight="1" x14ac:dyDescent="0.2">
      <c r="A178" s="132"/>
      <c r="B178" s="132"/>
      <c r="C178" s="132"/>
      <c r="D178" s="132"/>
      <c r="E178" s="132"/>
      <c r="F178" s="132"/>
      <c r="G178" s="132"/>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row>
    <row r="179" spans="1:29" ht="15" hidden="1" customHeight="1" x14ac:dyDescent="0.2">
      <c r="A179" s="132"/>
      <c r="B179" s="132"/>
      <c r="C179" s="132"/>
      <c r="D179" s="132"/>
      <c r="E179" s="132"/>
      <c r="F179" s="132"/>
      <c r="G179" s="132"/>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row>
    <row r="180" spans="1:29" ht="15" hidden="1" customHeight="1" x14ac:dyDescent="0.2">
      <c r="A180" s="132"/>
      <c r="B180" s="132"/>
      <c r="C180" s="132"/>
      <c r="D180" s="132"/>
      <c r="E180" s="132"/>
      <c r="F180" s="132"/>
      <c r="G180" s="132"/>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row>
    <row r="181" spans="1:29" ht="15" hidden="1" customHeight="1" x14ac:dyDescent="0.2">
      <c r="A181" s="132"/>
      <c r="B181" s="132"/>
      <c r="C181" s="132"/>
      <c r="D181" s="132"/>
      <c r="E181" s="132"/>
      <c r="F181" s="132"/>
      <c r="G181" s="132"/>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row>
    <row r="182" spans="1:29" ht="15" hidden="1" customHeight="1" x14ac:dyDescent="0.2">
      <c r="A182" s="132"/>
      <c r="B182" s="132"/>
      <c r="C182" s="132"/>
      <c r="D182" s="132"/>
      <c r="E182" s="132"/>
      <c r="F182" s="132"/>
      <c r="G182" s="132"/>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row>
    <row r="183" spans="1:29" ht="15" hidden="1" customHeight="1" x14ac:dyDescent="0.2">
      <c r="A183" s="132"/>
      <c r="B183" s="132"/>
      <c r="C183" s="132"/>
      <c r="D183" s="132"/>
      <c r="E183" s="132"/>
      <c r="F183" s="132"/>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row>
    <row r="184" spans="1:29" ht="15" hidden="1" customHeight="1" x14ac:dyDescent="0.2">
      <c r="A184" s="132"/>
      <c r="B184" s="132"/>
      <c r="C184" s="132"/>
      <c r="D184" s="132"/>
      <c r="E184" s="132"/>
      <c r="F184" s="132"/>
      <c r="G184" s="132"/>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row>
    <row r="185" spans="1:29" ht="15" hidden="1" customHeight="1" x14ac:dyDescent="0.2">
      <c r="A185" s="132"/>
      <c r="B185" s="132"/>
      <c r="C185" s="132"/>
      <c r="D185" s="132"/>
      <c r="E185" s="132"/>
      <c r="F185" s="132"/>
      <c r="G185" s="132"/>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row>
    <row r="186" spans="1:29" ht="15" hidden="1" customHeight="1" x14ac:dyDescent="0.2">
      <c r="A186" s="132"/>
      <c r="B186" s="132"/>
      <c r="C186" s="132"/>
      <c r="D186" s="132"/>
      <c r="E186" s="132"/>
      <c r="F186" s="132"/>
      <c r="G186" s="132"/>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row>
    <row r="187" spans="1:29" ht="15" hidden="1" customHeight="1" x14ac:dyDescent="0.2">
      <c r="A187" s="132"/>
      <c r="B187" s="132"/>
      <c r="C187" s="132"/>
      <c r="D187" s="132"/>
      <c r="E187" s="132"/>
      <c r="F187" s="132"/>
      <c r="G187" s="132"/>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row>
    <row r="188" spans="1:29" ht="15" hidden="1" customHeight="1" x14ac:dyDescent="0.2">
      <c r="A188" s="132"/>
      <c r="B188" s="132"/>
      <c r="C188" s="132"/>
      <c r="D188" s="132"/>
      <c r="E188" s="132"/>
      <c r="F188" s="132"/>
      <c r="G188" s="132"/>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row>
    <row r="189" spans="1:29" ht="15" hidden="1" customHeight="1" x14ac:dyDescent="0.2">
      <c r="A189" s="132"/>
      <c r="B189" s="132"/>
      <c r="C189" s="132"/>
      <c r="D189" s="132"/>
      <c r="E189" s="132"/>
      <c r="F189" s="132"/>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row>
    <row r="190" spans="1:29" ht="15" hidden="1" customHeight="1" x14ac:dyDescent="0.2">
      <c r="A190" s="132"/>
      <c r="B190" s="132"/>
      <c r="C190" s="132"/>
      <c r="D190" s="132"/>
      <c r="E190" s="132"/>
      <c r="F190" s="132"/>
      <c r="G190" s="132"/>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row>
    <row r="191" spans="1:29" ht="15" hidden="1" customHeight="1" x14ac:dyDescent="0.2">
      <c r="A191" s="132"/>
      <c r="B191" s="132"/>
      <c r="C191" s="132"/>
      <c r="D191" s="132"/>
      <c r="E191" s="132"/>
      <c r="F191" s="132"/>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row>
    <row r="192" spans="1:29" ht="15" hidden="1" customHeight="1" x14ac:dyDescent="0.2">
      <c r="A192" s="132"/>
      <c r="B192" s="132"/>
      <c r="C192" s="132"/>
      <c r="D192" s="132"/>
      <c r="E192" s="132"/>
      <c r="F192" s="132"/>
      <c r="G192" s="132"/>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row>
    <row r="193" spans="1:29" ht="15" hidden="1" customHeight="1" x14ac:dyDescent="0.2">
      <c r="A193" s="132"/>
      <c r="B193" s="132"/>
      <c r="C193" s="132"/>
      <c r="D193" s="132"/>
      <c r="E193" s="132"/>
      <c r="F193" s="132"/>
      <c r="G193" s="132"/>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row>
    <row r="194" spans="1:29" ht="15" hidden="1" customHeight="1" x14ac:dyDescent="0.2">
      <c r="A194" s="132"/>
      <c r="B194" s="132"/>
      <c r="C194" s="132"/>
      <c r="D194" s="132"/>
      <c r="E194" s="132"/>
      <c r="F194" s="132"/>
      <c r="G194" s="132"/>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row>
    <row r="195" spans="1:29" ht="15" hidden="1" customHeight="1" x14ac:dyDescent="0.2">
      <c r="A195" s="132"/>
      <c r="B195" s="132"/>
      <c r="C195" s="132"/>
      <c r="D195" s="132"/>
      <c r="E195" s="132"/>
      <c r="F195" s="132"/>
      <c r="G195" s="132"/>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row>
    <row r="196" spans="1:29" ht="15" hidden="1" customHeight="1" x14ac:dyDescent="0.2">
      <c r="A196" s="132"/>
      <c r="B196" s="132"/>
      <c r="C196" s="132"/>
      <c r="D196" s="132"/>
      <c r="E196" s="132"/>
      <c r="F196" s="132"/>
      <c r="G196" s="132"/>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row>
    <row r="197" spans="1:29" ht="15" hidden="1" customHeight="1" x14ac:dyDescent="0.2">
      <c r="A197" s="132"/>
      <c r="B197" s="132"/>
      <c r="C197" s="132"/>
      <c r="D197" s="132"/>
      <c r="E197" s="132"/>
      <c r="F197" s="132"/>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row>
    <row r="198" spans="1:29" ht="15" hidden="1" customHeight="1" x14ac:dyDescent="0.2">
      <c r="A198" s="132"/>
      <c r="B198" s="132"/>
      <c r="C198" s="132"/>
      <c r="D198" s="132"/>
      <c r="E198" s="132"/>
      <c r="F198" s="132"/>
      <c r="G198" s="132"/>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row>
    <row r="199" spans="1:29" ht="15" hidden="1" customHeight="1" x14ac:dyDescent="0.2">
      <c r="A199" s="132"/>
      <c r="B199" s="132"/>
      <c r="C199" s="132"/>
      <c r="D199" s="132"/>
      <c r="E199" s="132"/>
      <c r="F199" s="132"/>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row>
    <row r="200" spans="1:29" ht="15" hidden="1" customHeight="1" x14ac:dyDescent="0.2">
      <c r="A200" s="132"/>
      <c r="B200" s="132"/>
      <c r="C200" s="132"/>
      <c r="D200" s="132"/>
      <c r="E200" s="132"/>
      <c r="F200" s="132"/>
      <c r="G200" s="132"/>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row>
    <row r="201" spans="1:29" ht="15" hidden="1" customHeight="1" x14ac:dyDescent="0.2">
      <c r="A201" s="132"/>
      <c r="B201" s="132"/>
      <c r="C201" s="132"/>
      <c r="D201" s="132"/>
      <c r="E201" s="132"/>
      <c r="F201" s="132"/>
      <c r="G201" s="132"/>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row>
    <row r="202" spans="1:29" ht="15" hidden="1" customHeight="1" x14ac:dyDescent="0.2">
      <c r="A202" s="132"/>
      <c r="B202" s="132"/>
      <c r="C202" s="132"/>
      <c r="D202" s="132"/>
      <c r="E202" s="132"/>
      <c r="F202" s="132"/>
      <c r="G202" s="132"/>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row>
    <row r="203" spans="1:29" ht="15" hidden="1" customHeight="1" x14ac:dyDescent="0.2">
      <c r="A203" s="132"/>
      <c r="B203" s="132"/>
      <c r="C203" s="132"/>
      <c r="D203" s="132"/>
      <c r="E203" s="132"/>
      <c r="F203" s="132"/>
      <c r="G203" s="132"/>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row>
    <row r="204" spans="1:29" ht="15" hidden="1" customHeight="1" x14ac:dyDescent="0.2">
      <c r="A204" s="132"/>
      <c r="B204" s="132"/>
      <c r="C204" s="132"/>
      <c r="D204" s="132"/>
      <c r="E204" s="132"/>
      <c r="F204" s="132"/>
      <c r="G204" s="132"/>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row>
    <row r="205" spans="1:29" ht="15" hidden="1" customHeight="1" x14ac:dyDescent="0.2">
      <c r="A205" s="132"/>
      <c r="B205" s="132"/>
      <c r="C205" s="132"/>
      <c r="D205" s="132"/>
      <c r="E205" s="132"/>
      <c r="F205" s="132"/>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row>
    <row r="206" spans="1:29" ht="15" hidden="1" customHeight="1" x14ac:dyDescent="0.2">
      <c r="A206" s="132"/>
      <c r="B206" s="132"/>
      <c r="C206" s="132"/>
      <c r="D206" s="132"/>
      <c r="E206" s="132"/>
      <c r="F206" s="132"/>
      <c r="G206" s="132"/>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row>
    <row r="207" spans="1:29" ht="15" hidden="1" customHeight="1" x14ac:dyDescent="0.2">
      <c r="A207" s="132"/>
      <c r="B207" s="132"/>
      <c r="C207" s="132"/>
      <c r="D207" s="132"/>
      <c r="E207" s="132"/>
      <c r="F207" s="132"/>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row>
    <row r="208" spans="1:29" ht="15" hidden="1" customHeight="1" x14ac:dyDescent="0.2">
      <c r="A208" s="132"/>
      <c r="B208" s="132"/>
      <c r="C208" s="132"/>
      <c r="D208" s="132"/>
      <c r="E208" s="132"/>
      <c r="F208" s="132"/>
      <c r="G208" s="132"/>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row>
    <row r="209" spans="1:29" ht="15" hidden="1" customHeight="1" x14ac:dyDescent="0.2">
      <c r="A209" s="132"/>
      <c r="B209" s="132"/>
      <c r="C209" s="132"/>
      <c r="D209" s="132"/>
      <c r="E209" s="132"/>
      <c r="F209" s="132"/>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row>
    <row r="210" spans="1:29" ht="15" hidden="1" customHeight="1" x14ac:dyDescent="0.2">
      <c r="A210" s="132"/>
      <c r="B210" s="132"/>
      <c r="C210" s="132"/>
      <c r="D210" s="132"/>
      <c r="E210" s="132"/>
      <c r="F210" s="132"/>
      <c r="G210" s="132"/>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row>
    <row r="211" spans="1:29" ht="15" hidden="1" customHeight="1" x14ac:dyDescent="0.2">
      <c r="A211" s="132"/>
      <c r="B211" s="132"/>
      <c r="C211" s="132"/>
      <c r="D211" s="132"/>
      <c r="E211" s="132"/>
      <c r="F211" s="132"/>
      <c r="G211" s="132"/>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row>
    <row r="212" spans="1:29" ht="15" hidden="1" customHeight="1" x14ac:dyDescent="0.2">
      <c r="A212" s="132"/>
      <c r="B212" s="132"/>
      <c r="C212" s="132"/>
      <c r="D212" s="132"/>
      <c r="E212" s="132"/>
      <c r="F212" s="132"/>
      <c r="G212" s="132"/>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row>
    <row r="213" spans="1:29" ht="15" hidden="1" customHeight="1" x14ac:dyDescent="0.2">
      <c r="A213" s="132"/>
      <c r="B213" s="132"/>
      <c r="C213" s="132"/>
      <c r="D213" s="132"/>
      <c r="E213" s="132"/>
      <c r="F213" s="132"/>
      <c r="G213" s="132"/>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row>
    <row r="214" spans="1:29" ht="15" hidden="1" customHeight="1" x14ac:dyDescent="0.2">
      <c r="A214" s="132"/>
      <c r="B214" s="132"/>
      <c r="C214" s="132"/>
      <c r="D214" s="132"/>
      <c r="E214" s="132"/>
      <c r="F214" s="132"/>
      <c r="G214" s="132"/>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row>
    <row r="215" spans="1:29" ht="15" hidden="1" customHeight="1" x14ac:dyDescent="0.2">
      <c r="A215" s="132"/>
      <c r="B215" s="132"/>
      <c r="C215" s="132"/>
      <c r="D215" s="132"/>
      <c r="E215" s="132"/>
      <c r="F215" s="132"/>
      <c r="G215" s="132"/>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row>
    <row r="216" spans="1:29" ht="15" hidden="1" customHeight="1" x14ac:dyDescent="0.2">
      <c r="A216" s="132"/>
      <c r="B216" s="132"/>
      <c r="C216" s="132"/>
      <c r="D216" s="132"/>
      <c r="E216" s="132"/>
      <c r="F216" s="132"/>
      <c r="G216" s="132"/>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row>
    <row r="217" spans="1:29" ht="15" hidden="1" customHeight="1" x14ac:dyDescent="0.2">
      <c r="A217" s="132"/>
      <c r="B217" s="132"/>
      <c r="C217" s="132"/>
      <c r="D217" s="132"/>
      <c r="E217" s="132"/>
      <c r="F217" s="132"/>
      <c r="G217" s="132"/>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row>
    <row r="218" spans="1:29" ht="15" hidden="1" customHeight="1" x14ac:dyDescent="0.2">
      <c r="A218" s="132"/>
      <c r="B218" s="132"/>
      <c r="C218" s="132"/>
      <c r="D218" s="132"/>
      <c r="E218" s="132"/>
      <c r="F218" s="132"/>
      <c r="G218" s="132"/>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row>
    <row r="219" spans="1:29" ht="15" hidden="1" customHeight="1" x14ac:dyDescent="0.2">
      <c r="A219" s="132"/>
      <c r="B219" s="132"/>
      <c r="C219" s="132"/>
      <c r="D219" s="132"/>
      <c r="E219" s="132"/>
      <c r="F219" s="132"/>
      <c r="G219" s="132"/>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row>
    <row r="220" spans="1:29" ht="15" hidden="1" customHeight="1" x14ac:dyDescent="0.2">
      <c r="A220" s="132"/>
      <c r="B220" s="132"/>
      <c r="C220" s="132"/>
      <c r="D220" s="132"/>
      <c r="E220" s="132"/>
      <c r="F220" s="132"/>
      <c r="G220" s="132"/>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row>
    <row r="221" spans="1:29" ht="15" hidden="1" customHeight="1" x14ac:dyDescent="0.2">
      <c r="A221" s="132"/>
      <c r="B221" s="132"/>
      <c r="C221" s="132"/>
      <c r="D221" s="132"/>
      <c r="E221" s="132"/>
      <c r="F221" s="132"/>
      <c r="G221" s="132"/>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row>
    <row r="222" spans="1:29" ht="15" hidden="1" customHeight="1" x14ac:dyDescent="0.2">
      <c r="A222" s="132"/>
      <c r="B222" s="132"/>
      <c r="C222" s="132"/>
      <c r="D222" s="132"/>
      <c r="E222" s="132"/>
      <c r="F222" s="132"/>
      <c r="G222" s="132"/>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row>
    <row r="223" spans="1:29" ht="15" hidden="1" customHeight="1" x14ac:dyDescent="0.2">
      <c r="A223" s="132"/>
      <c r="B223" s="132"/>
      <c r="C223" s="132"/>
      <c r="D223" s="132"/>
      <c r="E223" s="132"/>
      <c r="F223" s="132"/>
      <c r="G223" s="132"/>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row>
    <row r="224" spans="1:29" ht="15" hidden="1" customHeight="1" x14ac:dyDescent="0.2">
      <c r="A224" s="132"/>
      <c r="B224" s="132"/>
      <c r="C224" s="132"/>
      <c r="D224" s="132"/>
      <c r="E224" s="132"/>
      <c r="F224" s="132"/>
      <c r="G224" s="132"/>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row>
    <row r="225" spans="1:29" ht="15" hidden="1" customHeight="1" x14ac:dyDescent="0.2">
      <c r="A225" s="132"/>
      <c r="B225" s="132"/>
      <c r="C225" s="132"/>
      <c r="D225" s="132"/>
      <c r="E225" s="132"/>
      <c r="F225" s="132"/>
      <c r="G225" s="132"/>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row>
    <row r="226" spans="1:29" ht="15" hidden="1" customHeight="1" x14ac:dyDescent="0.2">
      <c r="A226" s="132"/>
      <c r="B226" s="132"/>
      <c r="C226" s="132"/>
      <c r="D226" s="132"/>
      <c r="E226" s="132"/>
      <c r="F226" s="132"/>
      <c r="G226" s="132"/>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row>
    <row r="227" spans="1:29" ht="15" hidden="1" customHeight="1" x14ac:dyDescent="0.2">
      <c r="A227" s="132"/>
      <c r="B227" s="132"/>
      <c r="C227" s="132"/>
      <c r="D227" s="132"/>
      <c r="E227" s="132"/>
      <c r="F227" s="132"/>
      <c r="G227" s="132"/>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row>
    <row r="228" spans="1:29" ht="15" hidden="1" customHeight="1" x14ac:dyDescent="0.2">
      <c r="A228" s="132"/>
      <c r="B228" s="132"/>
      <c r="C228" s="132"/>
      <c r="D228" s="132"/>
      <c r="E228" s="132"/>
      <c r="F228" s="132"/>
      <c r="G228" s="132"/>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row>
    <row r="229" spans="1:29" ht="15" hidden="1" customHeight="1" x14ac:dyDescent="0.2">
      <c r="A229" s="132"/>
      <c r="B229" s="132"/>
      <c r="C229" s="132"/>
      <c r="D229" s="132"/>
      <c r="E229" s="132"/>
      <c r="F229" s="132"/>
      <c r="G229" s="132"/>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row>
    <row r="230" spans="1:29" ht="15" hidden="1" customHeight="1" x14ac:dyDescent="0.2">
      <c r="A230" s="132"/>
      <c r="B230" s="132"/>
      <c r="C230" s="132"/>
      <c r="D230" s="132"/>
      <c r="E230" s="132"/>
      <c r="F230" s="132"/>
      <c r="G230" s="132"/>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row>
    <row r="231" spans="1:29" ht="15" hidden="1" customHeight="1" x14ac:dyDescent="0.2">
      <c r="A231" s="132"/>
      <c r="B231" s="132"/>
      <c r="C231" s="132"/>
      <c r="D231" s="132"/>
      <c r="E231" s="132"/>
      <c r="F231" s="132"/>
      <c r="G231" s="132"/>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row>
    <row r="232" spans="1:29" ht="15" hidden="1" customHeight="1" x14ac:dyDescent="0.2">
      <c r="A232" s="132"/>
      <c r="B232" s="132"/>
      <c r="C232" s="132"/>
      <c r="D232" s="132"/>
      <c r="E232" s="132"/>
      <c r="F232" s="132"/>
      <c r="G232" s="132"/>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row>
    <row r="233" spans="1:29" ht="15" hidden="1" customHeight="1" x14ac:dyDescent="0.2">
      <c r="A233" s="132"/>
      <c r="B233" s="132"/>
      <c r="C233" s="132"/>
      <c r="D233" s="132"/>
      <c r="E233" s="132"/>
      <c r="F233" s="132"/>
      <c r="G233" s="132"/>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row>
    <row r="234" spans="1:29" ht="15" hidden="1" customHeight="1" x14ac:dyDescent="0.2">
      <c r="A234" s="132"/>
      <c r="B234" s="132"/>
      <c r="C234" s="132"/>
      <c r="D234" s="132"/>
      <c r="E234" s="132"/>
      <c r="F234" s="132"/>
      <c r="G234" s="132"/>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row>
    <row r="235" spans="1:29" ht="15" hidden="1" customHeight="1" x14ac:dyDescent="0.2">
      <c r="A235" s="132"/>
      <c r="B235" s="132"/>
      <c r="C235" s="132"/>
      <c r="D235" s="132"/>
      <c r="E235" s="132"/>
      <c r="F235" s="132"/>
      <c r="G235" s="132"/>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row>
    <row r="236" spans="1:29" ht="15" hidden="1" customHeight="1" x14ac:dyDescent="0.2">
      <c r="A236" s="132"/>
      <c r="B236" s="132"/>
      <c r="C236" s="132"/>
      <c r="D236" s="132"/>
      <c r="E236" s="132"/>
      <c r="F236" s="132"/>
      <c r="G236" s="132"/>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row>
    <row r="237" spans="1:29" ht="15" hidden="1" customHeight="1" x14ac:dyDescent="0.2">
      <c r="A237" s="132"/>
      <c r="B237" s="132"/>
      <c r="C237" s="132"/>
      <c r="D237" s="132"/>
      <c r="E237" s="132"/>
      <c r="F237" s="132"/>
      <c r="G237" s="132"/>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row>
    <row r="238" spans="1:29" ht="15" hidden="1" customHeight="1" x14ac:dyDescent="0.2">
      <c r="A238" s="132"/>
      <c r="B238" s="132"/>
      <c r="C238" s="132"/>
      <c r="D238" s="132"/>
      <c r="E238" s="132"/>
      <c r="F238" s="132"/>
      <c r="G238" s="132"/>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row>
    <row r="239" spans="1:29" ht="15" hidden="1" customHeight="1" x14ac:dyDescent="0.2">
      <c r="A239" s="132"/>
      <c r="B239" s="132"/>
      <c r="C239" s="132"/>
      <c r="D239" s="132"/>
      <c r="E239" s="132"/>
      <c r="F239" s="132"/>
      <c r="G239" s="132"/>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row>
    <row r="240" spans="1:29" ht="15" hidden="1" customHeight="1" x14ac:dyDescent="0.2">
      <c r="A240" s="132"/>
      <c r="B240" s="132"/>
      <c r="C240" s="132"/>
      <c r="D240" s="132"/>
      <c r="E240" s="132"/>
      <c r="F240" s="132"/>
      <c r="G240" s="132"/>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row>
    <row r="241" spans="1:39" ht="15" hidden="1" customHeight="1" x14ac:dyDescent="0.2">
      <c r="A241" s="132"/>
      <c r="B241" s="132"/>
      <c r="C241" s="132"/>
      <c r="D241" s="132"/>
      <c r="E241" s="132"/>
      <c r="F241" s="132"/>
      <c r="G241" s="132"/>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row>
    <row r="242" spans="1:39" ht="15" hidden="1" customHeight="1" x14ac:dyDescent="0.2">
      <c r="A242" s="132"/>
      <c r="B242" s="132"/>
      <c r="C242" s="132"/>
      <c r="D242" s="132"/>
      <c r="E242" s="132"/>
      <c r="F242" s="132"/>
      <c r="G242" s="132"/>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row>
    <row r="243" spans="1:39" ht="15" hidden="1" customHeight="1" x14ac:dyDescent="0.2">
      <c r="A243" s="132"/>
      <c r="B243" s="132"/>
      <c r="C243" s="132"/>
      <c r="D243" s="132"/>
      <c r="E243" s="132"/>
      <c r="F243" s="132"/>
      <c r="G243" s="132"/>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row>
    <row r="244" spans="1:39" ht="15" hidden="1" customHeight="1" x14ac:dyDescent="0.2">
      <c r="A244" s="132"/>
      <c r="B244" s="132"/>
      <c r="C244" s="132"/>
      <c r="D244" s="132"/>
      <c r="E244" s="132"/>
      <c r="F244" s="132"/>
      <c r="G244" s="132"/>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row>
    <row r="245" spans="1:39" ht="15" hidden="1" customHeight="1" x14ac:dyDescent="0.2">
      <c r="A245" s="132"/>
      <c r="B245" s="132"/>
      <c r="C245" s="132"/>
      <c r="D245" s="132"/>
      <c r="E245" s="132"/>
      <c r="F245" s="132"/>
      <c r="G245" s="132"/>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row>
    <row r="246" spans="1:39" ht="31.5" customHeight="1" x14ac:dyDescent="0.2">
      <c r="A246" s="605" t="s">
        <v>33</v>
      </c>
      <c r="B246" s="605"/>
      <c r="C246" s="605"/>
      <c r="D246" s="605"/>
      <c r="E246" s="605"/>
      <c r="F246" s="605"/>
      <c r="G246" s="605"/>
      <c r="H246" s="605"/>
      <c r="I246" s="605"/>
      <c r="J246" s="605"/>
      <c r="K246" s="605"/>
      <c r="L246" s="605"/>
      <c r="M246" s="605"/>
      <c r="N246" s="605"/>
      <c r="O246" s="605"/>
      <c r="P246" s="605"/>
      <c r="Q246" s="605"/>
      <c r="R246" s="605"/>
      <c r="S246" s="605"/>
      <c r="T246" s="605"/>
      <c r="U246" s="605"/>
      <c r="V246" s="605"/>
      <c r="W246" s="605"/>
      <c r="X246" s="605"/>
      <c r="Y246" s="605"/>
      <c r="Z246" s="605"/>
      <c r="AA246" s="605"/>
      <c r="AB246" s="605"/>
      <c r="AC246" s="605"/>
    </row>
    <row r="247" spans="1:39" ht="94.5" customHeight="1" x14ac:dyDescent="0.2">
      <c r="A247" s="594" t="s">
        <v>134</v>
      </c>
      <c r="B247" s="594"/>
      <c r="C247" s="594"/>
      <c r="D247" s="594"/>
      <c r="E247" s="594"/>
      <c r="F247" s="594"/>
      <c r="G247" s="594"/>
      <c r="H247" s="594"/>
      <c r="I247" s="594"/>
      <c r="J247" s="594"/>
      <c r="K247" s="594"/>
      <c r="L247" s="594"/>
      <c r="M247" s="594"/>
      <c r="N247" s="594"/>
      <c r="O247" s="594"/>
      <c r="P247" s="594"/>
      <c r="Q247" s="594"/>
      <c r="R247" s="594"/>
      <c r="S247" s="594"/>
      <c r="T247" s="594"/>
      <c r="U247" s="594"/>
      <c r="V247" s="594"/>
      <c r="W247" s="594"/>
      <c r="X247" s="594"/>
      <c r="Y247" s="594"/>
      <c r="Z247" s="594"/>
      <c r="AA247" s="594"/>
      <c r="AB247" s="594"/>
      <c r="AC247" s="594"/>
      <c r="AE247" s="135"/>
    </row>
    <row r="248" spans="1:39" ht="15.75" customHeight="1" x14ac:dyDescent="0.2"/>
    <row r="249" spans="1:39" ht="15.75" customHeight="1" x14ac:dyDescent="0.2">
      <c r="A249" s="592" t="s">
        <v>34</v>
      </c>
      <c r="B249" s="592"/>
      <c r="C249" s="592"/>
      <c r="D249" s="592"/>
      <c r="E249" s="592"/>
      <c r="F249" s="592"/>
      <c r="G249" s="592"/>
      <c r="H249" s="592"/>
      <c r="I249" s="592"/>
      <c r="J249" s="592"/>
      <c r="K249" s="592"/>
      <c r="L249" s="592"/>
      <c r="M249" s="592"/>
      <c r="N249" s="592"/>
      <c r="O249" s="592"/>
      <c r="P249" s="592"/>
      <c r="Q249" s="592"/>
      <c r="R249" s="592"/>
      <c r="S249" s="592"/>
      <c r="T249" s="592"/>
      <c r="U249" s="592"/>
      <c r="V249" s="592"/>
      <c r="W249" s="592"/>
      <c r="X249" s="592"/>
      <c r="Y249" s="592"/>
      <c r="Z249" s="592"/>
      <c r="AA249" s="592"/>
      <c r="AB249" s="592"/>
      <c r="AC249" s="592"/>
    </row>
    <row r="250" spans="1:39" ht="15.75" customHeight="1" x14ac:dyDescent="0.2">
      <c r="A250" s="134"/>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row>
    <row r="251" spans="1:39" ht="224.25" customHeight="1" x14ac:dyDescent="0.2">
      <c r="A251" s="481" t="s">
        <v>1</v>
      </c>
      <c r="B251" s="581"/>
      <c r="C251" s="581"/>
      <c r="D251" s="602" t="s">
        <v>350</v>
      </c>
      <c r="E251" s="602"/>
      <c r="F251" s="602"/>
      <c r="G251" s="602"/>
      <c r="H251" s="602"/>
      <c r="I251" s="602"/>
      <c r="J251" s="602"/>
      <c r="K251" s="602"/>
      <c r="L251" s="602"/>
      <c r="M251" s="602"/>
      <c r="N251" s="602"/>
      <c r="O251" s="602"/>
      <c r="P251" s="602"/>
      <c r="Q251" s="602"/>
      <c r="R251" s="602"/>
      <c r="S251" s="602"/>
      <c r="T251" s="602"/>
      <c r="U251" s="602"/>
      <c r="V251" s="602"/>
      <c r="W251" s="602"/>
      <c r="X251" s="602"/>
      <c r="Y251" s="602"/>
      <c r="Z251" s="602"/>
      <c r="AA251" s="602"/>
      <c r="AB251" s="602"/>
      <c r="AC251" s="603"/>
    </row>
    <row r="252" spans="1:39" s="253" customFormat="1" ht="33.75" customHeight="1" x14ac:dyDescent="0.2">
      <c r="A252" s="582"/>
      <c r="B252" s="583"/>
      <c r="C252" s="583"/>
      <c r="D252" s="504"/>
      <c r="E252" s="504"/>
      <c r="F252" s="504"/>
      <c r="G252" s="504"/>
      <c r="H252" s="504"/>
      <c r="I252" s="504"/>
      <c r="J252" s="504"/>
      <c r="K252" s="504"/>
      <c r="L252" s="504"/>
      <c r="M252" s="504"/>
      <c r="N252" s="504"/>
      <c r="O252" s="504"/>
      <c r="P252" s="504"/>
      <c r="Q252" s="504"/>
      <c r="R252" s="504"/>
      <c r="S252" s="504"/>
      <c r="T252" s="504"/>
      <c r="U252" s="504"/>
      <c r="V252" s="504"/>
      <c r="W252" s="504"/>
      <c r="X252" s="504"/>
      <c r="Y252" s="504"/>
      <c r="Z252" s="504"/>
      <c r="AA252" s="504"/>
      <c r="AB252" s="504"/>
      <c r="AC252" s="505"/>
      <c r="AD252" s="245"/>
    </row>
    <row r="253" spans="1:39" ht="15.75" customHeight="1" x14ac:dyDescent="0.2"/>
    <row r="254" spans="1:39" ht="76.5" customHeight="1" x14ac:dyDescent="0.2">
      <c r="A254" s="476" t="s">
        <v>411</v>
      </c>
      <c r="B254" s="476"/>
      <c r="C254" s="476"/>
      <c r="D254" s="476"/>
      <c r="E254" s="476"/>
      <c r="F254" s="476"/>
      <c r="G254" s="476"/>
      <c r="H254" s="476"/>
      <c r="I254" s="476"/>
      <c r="J254" s="476"/>
      <c r="K254" s="476"/>
      <c r="L254" s="476"/>
      <c r="M254" s="476"/>
      <c r="N254" s="476"/>
      <c r="O254" s="476"/>
      <c r="P254" s="476"/>
      <c r="Q254" s="476"/>
      <c r="R254" s="476"/>
      <c r="S254" s="476"/>
      <c r="T254" s="476"/>
      <c r="U254" s="476"/>
      <c r="V254" s="476"/>
      <c r="W254" s="476"/>
      <c r="X254" s="476"/>
      <c r="Y254" s="476"/>
      <c r="Z254" s="476"/>
      <c r="AA254" s="476"/>
      <c r="AB254" s="476"/>
      <c r="AC254" s="476"/>
      <c r="AE254" s="584" t="s">
        <v>378</v>
      </c>
      <c r="AF254" s="584"/>
      <c r="AG254" s="584"/>
      <c r="AH254" s="584"/>
      <c r="AI254" s="584"/>
      <c r="AJ254" s="584"/>
      <c r="AK254" s="584"/>
      <c r="AL254" s="584"/>
    </row>
    <row r="255" spans="1:39" ht="135" customHeight="1" x14ac:dyDescent="0.2">
      <c r="A255" s="593" t="s">
        <v>396</v>
      </c>
      <c r="B255" s="593"/>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E255" s="584" t="s">
        <v>372</v>
      </c>
      <c r="AF255" s="585"/>
      <c r="AG255" s="585"/>
      <c r="AH255" s="585"/>
      <c r="AI255" s="585"/>
      <c r="AJ255" s="585"/>
      <c r="AK255" s="585"/>
      <c r="AL255" s="585"/>
    </row>
    <row r="256" spans="1:39" ht="15.75" customHeight="1" x14ac:dyDescent="0.2">
      <c r="A256" s="476"/>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E256" s="584" t="s">
        <v>373</v>
      </c>
      <c r="AF256" s="584"/>
      <c r="AG256" s="584"/>
      <c r="AH256" s="584"/>
      <c r="AI256" s="584"/>
      <c r="AJ256" s="584"/>
      <c r="AK256" s="584"/>
      <c r="AL256" s="584"/>
      <c r="AM256" s="137"/>
    </row>
    <row r="257" spans="1:38" ht="15.75" customHeight="1" x14ac:dyDescent="0.2">
      <c r="A257" s="135"/>
    </row>
    <row r="258" spans="1:38" ht="143.25" customHeight="1" x14ac:dyDescent="0.2">
      <c r="A258" s="593" t="s">
        <v>407</v>
      </c>
      <c r="B258" s="593"/>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E258" s="584" t="s">
        <v>381</v>
      </c>
      <c r="AF258" s="584"/>
      <c r="AG258" s="584"/>
      <c r="AH258" s="584"/>
      <c r="AI258" s="584"/>
      <c r="AJ258" s="584"/>
      <c r="AK258" s="584"/>
      <c r="AL258" s="584"/>
    </row>
    <row r="259" spans="1:38" ht="15.75" customHeight="1" x14ac:dyDescent="0.2"/>
    <row r="260" spans="1:38" ht="62.25" customHeight="1" x14ac:dyDescent="0.2">
      <c r="A260" s="476" t="s">
        <v>187</v>
      </c>
      <c r="B260" s="476"/>
      <c r="C260" s="476"/>
      <c r="D260" s="476"/>
      <c r="E260" s="476"/>
      <c r="F260" s="476"/>
      <c r="G260" s="476"/>
      <c r="H260" s="476"/>
      <c r="I260" s="476"/>
      <c r="J260" s="476"/>
      <c r="K260" s="476"/>
      <c r="L260" s="476"/>
      <c r="M260" s="476"/>
      <c r="N260" s="476"/>
      <c r="O260" s="476"/>
      <c r="P260" s="476"/>
      <c r="Q260" s="476"/>
      <c r="R260" s="476"/>
      <c r="S260" s="476"/>
      <c r="T260" s="476"/>
      <c r="U260" s="476"/>
      <c r="V260" s="476"/>
      <c r="W260" s="476"/>
      <c r="X260" s="476"/>
      <c r="Y260" s="476"/>
      <c r="Z260" s="476"/>
      <c r="AA260" s="476"/>
      <c r="AB260" s="476"/>
      <c r="AC260" s="476"/>
    </row>
    <row r="261" spans="1:38" ht="15.75" customHeight="1" x14ac:dyDescent="0.2">
      <c r="A261" s="136"/>
      <c r="B261" s="136"/>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row>
    <row r="262" spans="1:38" ht="78.75" customHeight="1" x14ac:dyDescent="0.2">
      <c r="A262" s="507" t="s">
        <v>305</v>
      </c>
      <c r="B262" s="507"/>
      <c r="C262" s="507"/>
      <c r="D262" s="507"/>
      <c r="E262" s="507"/>
      <c r="F262" s="507"/>
      <c r="G262" s="507"/>
      <c r="H262" s="507"/>
      <c r="I262" s="507"/>
      <c r="J262" s="507"/>
      <c r="K262" s="507"/>
      <c r="L262" s="507"/>
      <c r="M262" s="507"/>
      <c r="N262" s="507"/>
      <c r="O262" s="507"/>
      <c r="P262" s="507"/>
      <c r="Q262" s="507"/>
      <c r="R262" s="507"/>
      <c r="S262" s="507"/>
      <c r="T262" s="507"/>
      <c r="U262" s="507"/>
      <c r="V262" s="507"/>
      <c r="W262" s="507"/>
      <c r="X262" s="507"/>
      <c r="Y262" s="507"/>
      <c r="Z262" s="507"/>
      <c r="AA262" s="507"/>
      <c r="AB262" s="507"/>
      <c r="AC262" s="507"/>
    </row>
    <row r="263" spans="1:38" ht="75" customHeight="1" x14ac:dyDescent="0.2">
      <c r="A263" s="137" t="s">
        <v>130</v>
      </c>
      <c r="B263" s="578" t="s">
        <v>370</v>
      </c>
      <c r="C263" s="578"/>
      <c r="D263" s="476"/>
      <c r="E263" s="476"/>
      <c r="F263" s="476"/>
      <c r="G263" s="476"/>
      <c r="H263" s="476"/>
      <c r="I263" s="476"/>
      <c r="J263" s="476"/>
      <c r="K263" s="476"/>
      <c r="L263" s="476"/>
      <c r="M263" s="476"/>
      <c r="N263" s="476"/>
      <c r="O263" s="476"/>
      <c r="P263" s="476"/>
      <c r="Q263" s="476"/>
      <c r="R263" s="476"/>
      <c r="S263" s="476"/>
      <c r="T263" s="476"/>
      <c r="U263" s="476"/>
      <c r="V263" s="476"/>
      <c r="W263" s="476"/>
      <c r="X263" s="476"/>
      <c r="Y263" s="476"/>
      <c r="Z263" s="476"/>
      <c r="AA263" s="476"/>
      <c r="AB263" s="476"/>
      <c r="AC263" s="476"/>
    </row>
    <row r="264" spans="1:38" ht="63" customHeight="1" x14ac:dyDescent="0.2">
      <c r="A264" s="476" t="s">
        <v>277</v>
      </c>
      <c r="B264" s="476"/>
      <c r="C264" s="476"/>
      <c r="D264" s="476"/>
      <c r="E264" s="476"/>
      <c r="F264" s="476"/>
      <c r="G264" s="476"/>
      <c r="H264" s="476"/>
      <c r="I264" s="476"/>
      <c r="J264" s="476"/>
      <c r="K264" s="476"/>
      <c r="L264" s="476"/>
      <c r="M264" s="476"/>
      <c r="N264" s="476"/>
      <c r="O264" s="476"/>
      <c r="P264" s="476"/>
      <c r="Q264" s="476"/>
      <c r="R264" s="476"/>
      <c r="S264" s="476"/>
      <c r="T264" s="476"/>
      <c r="U264" s="476"/>
      <c r="V264" s="476"/>
      <c r="W264" s="476"/>
      <c r="X264" s="476"/>
      <c r="Y264" s="476"/>
      <c r="Z264" s="476"/>
      <c r="AA264" s="476"/>
      <c r="AB264" s="476"/>
      <c r="AC264" s="476"/>
      <c r="AE264" s="292" t="s">
        <v>354</v>
      </c>
    </row>
    <row r="265" spans="1:38" ht="90" customHeight="1" x14ac:dyDescent="0.2">
      <c r="A265" s="476" t="s">
        <v>98</v>
      </c>
      <c r="B265" s="476"/>
      <c r="C265" s="476"/>
      <c r="D265" s="476"/>
      <c r="E265" s="476"/>
      <c r="F265" s="476"/>
      <c r="G265" s="476"/>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293"/>
      <c r="AE265" s="294" t="s">
        <v>90</v>
      </c>
      <c r="AF265" s="294" t="s">
        <v>91</v>
      </c>
    </row>
    <row r="266" spans="1:38" ht="15.75" customHeight="1" x14ac:dyDescent="0.2"/>
    <row r="267" spans="1:38" ht="18" hidden="1" x14ac:dyDescent="0.25">
      <c r="A267" s="407" t="s">
        <v>40</v>
      </c>
      <c r="B267" s="407"/>
      <c r="C267" s="407"/>
      <c r="D267" s="407"/>
      <c r="E267" s="407"/>
      <c r="F267" s="407"/>
      <c r="G267" s="407"/>
      <c r="H267" s="407"/>
      <c r="I267" s="407"/>
      <c r="J267" s="407"/>
      <c r="K267" s="407"/>
      <c r="L267" s="407"/>
      <c r="M267" s="407"/>
      <c r="N267" s="407"/>
      <c r="O267" s="407"/>
      <c r="P267" s="407"/>
      <c r="Q267" s="407"/>
      <c r="R267" s="407"/>
      <c r="S267" s="407"/>
      <c r="T267" s="407"/>
      <c r="U267" s="407"/>
      <c r="V267" s="407"/>
      <c r="W267" s="407"/>
      <c r="X267" s="407"/>
      <c r="Y267" s="407"/>
      <c r="Z267" s="407"/>
      <c r="AA267" s="407"/>
      <c r="AB267" s="407"/>
      <c r="AC267" s="407"/>
      <c r="AE267" s="579" t="s">
        <v>382</v>
      </c>
      <c r="AF267" s="579"/>
      <c r="AG267" s="579"/>
      <c r="AH267" s="579"/>
      <c r="AI267" s="579"/>
      <c r="AJ267" s="579"/>
      <c r="AK267" s="579"/>
      <c r="AL267" s="579"/>
    </row>
    <row r="268" spans="1:38" hidden="1" x14ac:dyDescent="0.2"/>
    <row r="269" spans="1:38" ht="15" hidden="1" x14ac:dyDescent="0.25">
      <c r="A269" s="139" t="s">
        <v>302</v>
      </c>
      <c r="B269" s="139" t="s">
        <v>303</v>
      </c>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39"/>
      <c r="AC269" s="139"/>
    </row>
    <row r="270" spans="1:38" hidden="1" x14ac:dyDescent="0.2"/>
    <row r="271" spans="1:38" ht="15" hidden="1" x14ac:dyDescent="0.25">
      <c r="A271" s="577" t="s">
        <v>99</v>
      </c>
      <c r="B271" s="577"/>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row>
    <row r="272" spans="1:38" hidden="1" x14ac:dyDescent="0.2"/>
    <row r="273" spans="1:32" ht="30.75" hidden="1" customHeight="1" x14ac:dyDescent="0.2">
      <c r="A273" s="422" t="s">
        <v>154</v>
      </c>
      <c r="B273" s="423"/>
      <c r="C273" s="423"/>
      <c r="D273" s="423"/>
      <c r="E273" s="423"/>
      <c r="F273" s="423"/>
      <c r="G273" s="423"/>
      <c r="H273" s="423"/>
      <c r="I273" s="423"/>
      <c r="J273" s="423"/>
      <c r="K273" s="423"/>
      <c r="L273" s="423"/>
      <c r="M273" s="423"/>
      <c r="N273" s="423"/>
      <c r="O273" s="423"/>
      <c r="P273" s="423"/>
      <c r="Q273" s="423"/>
      <c r="R273" s="423"/>
      <c r="S273" s="423"/>
      <c r="T273" s="423"/>
      <c r="U273" s="423"/>
      <c r="V273" s="423"/>
      <c r="W273" s="423"/>
      <c r="X273" s="424"/>
      <c r="Y273" s="497" t="s">
        <v>35</v>
      </c>
      <c r="Z273" s="498"/>
      <c r="AA273" s="498"/>
      <c r="AB273" s="499"/>
      <c r="AC273" s="131"/>
      <c r="AD273" s="4">
        <v>0</v>
      </c>
      <c r="AE273" s="254" t="str">
        <f>IF(AD273=1,AF273,IF(AD273=2,AF274,IF(AD273=3,AF275,IF(AD273=4,AF276,""))))</f>
        <v/>
      </c>
      <c r="AF273" s="106">
        <v>-0.5</v>
      </c>
    </row>
    <row r="274" spans="1:32" ht="20.25" hidden="1" customHeight="1" x14ac:dyDescent="0.2">
      <c r="A274" s="422" t="s">
        <v>155</v>
      </c>
      <c r="B274" s="423"/>
      <c r="C274" s="423"/>
      <c r="D274" s="423"/>
      <c r="E274" s="423"/>
      <c r="F274" s="423"/>
      <c r="G274" s="423"/>
      <c r="H274" s="423"/>
      <c r="I274" s="423"/>
      <c r="J274" s="423"/>
      <c r="K274" s="423"/>
      <c r="L274" s="423"/>
      <c r="M274" s="423"/>
      <c r="N274" s="423"/>
      <c r="O274" s="423"/>
      <c r="P274" s="423"/>
      <c r="Q274" s="423"/>
      <c r="R274" s="423"/>
      <c r="S274" s="423"/>
      <c r="T274" s="423"/>
      <c r="U274" s="423"/>
      <c r="V274" s="423"/>
      <c r="W274" s="423"/>
      <c r="X274" s="424"/>
      <c r="Y274" s="497" t="s">
        <v>36</v>
      </c>
      <c r="Z274" s="498"/>
      <c r="AA274" s="498"/>
      <c r="AB274" s="499"/>
      <c r="AC274" s="131"/>
      <c r="AF274" s="106">
        <v>0</v>
      </c>
    </row>
    <row r="275" spans="1:32" ht="32.25" hidden="1" customHeight="1" x14ac:dyDescent="0.2">
      <c r="A275" s="422" t="s">
        <v>156</v>
      </c>
      <c r="B275" s="423"/>
      <c r="C275" s="423"/>
      <c r="D275" s="423"/>
      <c r="E275" s="423"/>
      <c r="F275" s="423"/>
      <c r="G275" s="423"/>
      <c r="H275" s="423"/>
      <c r="I275" s="423"/>
      <c r="J275" s="423"/>
      <c r="K275" s="423"/>
      <c r="L275" s="423"/>
      <c r="M275" s="423"/>
      <c r="N275" s="423"/>
      <c r="O275" s="423"/>
      <c r="P275" s="423"/>
      <c r="Q275" s="423"/>
      <c r="R275" s="423"/>
      <c r="S275" s="423"/>
      <c r="T275" s="423"/>
      <c r="U275" s="423"/>
      <c r="V275" s="423"/>
      <c r="W275" s="423"/>
      <c r="X275" s="424"/>
      <c r="Y275" s="497" t="s">
        <v>37</v>
      </c>
      <c r="Z275" s="498"/>
      <c r="AA275" s="498"/>
      <c r="AB275" s="499"/>
      <c r="AC275" s="131"/>
      <c r="AF275" s="106">
        <v>0.25</v>
      </c>
    </row>
    <row r="276" spans="1:32" ht="31.5" hidden="1" customHeight="1" x14ac:dyDescent="0.2">
      <c r="A276" s="422" t="s">
        <v>157</v>
      </c>
      <c r="B276" s="423"/>
      <c r="C276" s="423"/>
      <c r="D276" s="423"/>
      <c r="E276" s="423"/>
      <c r="F276" s="423"/>
      <c r="G276" s="423"/>
      <c r="H276" s="423"/>
      <c r="I276" s="423"/>
      <c r="J276" s="423"/>
      <c r="K276" s="423"/>
      <c r="L276" s="423"/>
      <c r="M276" s="423"/>
      <c r="N276" s="423"/>
      <c r="O276" s="423"/>
      <c r="P276" s="423"/>
      <c r="Q276" s="423"/>
      <c r="R276" s="423"/>
      <c r="S276" s="423"/>
      <c r="T276" s="423"/>
      <c r="U276" s="423"/>
      <c r="V276" s="423"/>
      <c r="W276" s="423"/>
      <c r="X276" s="424"/>
      <c r="Y276" s="497" t="s">
        <v>38</v>
      </c>
      <c r="Z276" s="498"/>
      <c r="AA276" s="498"/>
      <c r="AB276" s="499"/>
      <c r="AC276" s="131"/>
      <c r="AF276" s="106">
        <v>0.5</v>
      </c>
    </row>
    <row r="277" spans="1:32" hidden="1" x14ac:dyDescent="0.2"/>
    <row r="278" spans="1:32" ht="15" hidden="1" customHeight="1" x14ac:dyDescent="0.2">
      <c r="A278" s="395" t="s">
        <v>144</v>
      </c>
      <c r="B278" s="396"/>
      <c r="C278" s="396"/>
      <c r="D278" s="396"/>
      <c r="E278" s="396"/>
      <c r="F278" s="396"/>
      <c r="G278" s="396"/>
      <c r="H278" s="396"/>
      <c r="I278" s="396"/>
      <c r="J278" s="396"/>
      <c r="K278" s="396"/>
      <c r="L278" s="396"/>
      <c r="M278" s="396"/>
      <c r="N278" s="396"/>
      <c r="O278" s="396"/>
      <c r="P278" s="396"/>
      <c r="Q278" s="396"/>
      <c r="R278" s="396"/>
      <c r="S278" s="396"/>
      <c r="T278" s="396"/>
      <c r="U278" s="396"/>
      <c r="V278" s="396"/>
      <c r="W278" s="396"/>
      <c r="X278" s="396"/>
      <c r="Y278" s="396"/>
      <c r="Z278" s="396"/>
      <c r="AA278" s="396"/>
      <c r="AB278" s="396"/>
      <c r="AC278" s="397"/>
    </row>
    <row r="279" spans="1:32" ht="30" hidden="1" customHeight="1" x14ac:dyDescent="0.2">
      <c r="A279" s="408"/>
      <c r="B279" s="409"/>
      <c r="C279" s="409"/>
      <c r="D279" s="409"/>
      <c r="E279" s="409"/>
      <c r="F279" s="409"/>
      <c r="G279" s="409"/>
      <c r="H279" s="409"/>
      <c r="I279" s="409"/>
      <c r="J279" s="409"/>
      <c r="K279" s="409"/>
      <c r="L279" s="409"/>
      <c r="M279" s="409"/>
      <c r="N279" s="409"/>
      <c r="O279" s="409"/>
      <c r="P279" s="409"/>
      <c r="Q279" s="409"/>
      <c r="R279" s="409"/>
      <c r="S279" s="409"/>
      <c r="T279" s="409"/>
      <c r="U279" s="409"/>
      <c r="V279" s="409"/>
      <c r="W279" s="409"/>
      <c r="X279" s="409"/>
      <c r="Y279" s="409"/>
      <c r="Z279" s="409"/>
      <c r="AA279" s="409"/>
      <c r="AB279" s="409"/>
      <c r="AC279" s="410"/>
    </row>
    <row r="280" spans="1:32" hidden="1" x14ac:dyDescent="0.2"/>
    <row r="281" spans="1:32" hidden="1" x14ac:dyDescent="0.2"/>
    <row r="282" spans="1:32" ht="15" hidden="1" x14ac:dyDescent="0.25">
      <c r="A282" s="577" t="s">
        <v>100</v>
      </c>
      <c r="B282" s="577"/>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row>
    <row r="283" spans="1:32" hidden="1" x14ac:dyDescent="0.2"/>
    <row r="284" spans="1:32" ht="30.75" hidden="1" customHeight="1" x14ac:dyDescent="0.2">
      <c r="A284" s="422" t="s">
        <v>158</v>
      </c>
      <c r="B284" s="423"/>
      <c r="C284" s="423"/>
      <c r="D284" s="423"/>
      <c r="E284" s="423"/>
      <c r="F284" s="423"/>
      <c r="G284" s="423"/>
      <c r="H284" s="423"/>
      <c r="I284" s="423"/>
      <c r="J284" s="423"/>
      <c r="K284" s="423"/>
      <c r="L284" s="423"/>
      <c r="M284" s="423"/>
      <c r="N284" s="423"/>
      <c r="O284" s="423"/>
      <c r="P284" s="423"/>
      <c r="Q284" s="423"/>
      <c r="R284" s="423"/>
      <c r="S284" s="423"/>
      <c r="T284" s="423"/>
      <c r="U284" s="423"/>
      <c r="V284" s="423"/>
      <c r="W284" s="423"/>
      <c r="X284" s="424"/>
      <c r="Y284" s="497" t="s">
        <v>35</v>
      </c>
      <c r="Z284" s="498"/>
      <c r="AA284" s="498"/>
      <c r="AB284" s="499"/>
      <c r="AC284" s="131"/>
      <c r="AD284" s="4"/>
      <c r="AE284" s="254" t="str">
        <f>IF(AD284=1,AF284,IF(AD284=2,AF285,IF(AD284=3,AF286,IF(AD284=4,AF287,""))))</f>
        <v/>
      </c>
      <c r="AF284" s="106">
        <v>-0.5</v>
      </c>
    </row>
    <row r="285" spans="1:32" ht="29.25" hidden="1" customHeight="1" x14ac:dyDescent="0.2">
      <c r="A285" s="422" t="s">
        <v>159</v>
      </c>
      <c r="B285" s="423"/>
      <c r="C285" s="423"/>
      <c r="D285" s="423"/>
      <c r="E285" s="423"/>
      <c r="F285" s="423"/>
      <c r="G285" s="423"/>
      <c r="H285" s="423"/>
      <c r="I285" s="423"/>
      <c r="J285" s="423"/>
      <c r="K285" s="423"/>
      <c r="L285" s="423"/>
      <c r="M285" s="423"/>
      <c r="N285" s="423"/>
      <c r="O285" s="423"/>
      <c r="P285" s="423"/>
      <c r="Q285" s="423"/>
      <c r="R285" s="423"/>
      <c r="S285" s="423"/>
      <c r="T285" s="423"/>
      <c r="U285" s="423"/>
      <c r="V285" s="423"/>
      <c r="W285" s="423"/>
      <c r="X285" s="424"/>
      <c r="Y285" s="497" t="s">
        <v>36</v>
      </c>
      <c r="Z285" s="498"/>
      <c r="AA285" s="498"/>
      <c r="AB285" s="499"/>
      <c r="AC285" s="131"/>
      <c r="AF285" s="106">
        <v>0</v>
      </c>
    </row>
    <row r="286" spans="1:32" ht="42.75" hidden="1" customHeight="1" x14ac:dyDescent="0.2">
      <c r="A286" s="422" t="s">
        <v>160</v>
      </c>
      <c r="B286" s="423"/>
      <c r="C286" s="423"/>
      <c r="D286" s="423"/>
      <c r="E286" s="423"/>
      <c r="F286" s="423"/>
      <c r="G286" s="423"/>
      <c r="H286" s="423"/>
      <c r="I286" s="423"/>
      <c r="J286" s="423"/>
      <c r="K286" s="423"/>
      <c r="L286" s="423"/>
      <c r="M286" s="423"/>
      <c r="N286" s="423"/>
      <c r="O286" s="423"/>
      <c r="P286" s="423"/>
      <c r="Q286" s="423"/>
      <c r="R286" s="423"/>
      <c r="S286" s="423"/>
      <c r="T286" s="423"/>
      <c r="U286" s="423"/>
      <c r="V286" s="423"/>
      <c r="W286" s="423"/>
      <c r="X286" s="424"/>
      <c r="Y286" s="497" t="s">
        <v>37</v>
      </c>
      <c r="Z286" s="498"/>
      <c r="AA286" s="498"/>
      <c r="AB286" s="499"/>
      <c r="AC286" s="131"/>
      <c r="AF286" s="106">
        <v>0.25</v>
      </c>
    </row>
    <row r="287" spans="1:32" ht="35.25" hidden="1" customHeight="1" x14ac:dyDescent="0.2">
      <c r="A287" s="422" t="s">
        <v>161</v>
      </c>
      <c r="B287" s="423"/>
      <c r="C287" s="423"/>
      <c r="D287" s="423"/>
      <c r="E287" s="423"/>
      <c r="F287" s="423"/>
      <c r="G287" s="423"/>
      <c r="H287" s="423"/>
      <c r="I287" s="423"/>
      <c r="J287" s="423"/>
      <c r="K287" s="423"/>
      <c r="L287" s="423"/>
      <c r="M287" s="423"/>
      <c r="N287" s="423"/>
      <c r="O287" s="423"/>
      <c r="P287" s="423"/>
      <c r="Q287" s="423"/>
      <c r="R287" s="423"/>
      <c r="S287" s="423"/>
      <c r="T287" s="423"/>
      <c r="U287" s="423"/>
      <c r="V287" s="423"/>
      <c r="W287" s="423"/>
      <c r="X287" s="424"/>
      <c r="Y287" s="497" t="s">
        <v>38</v>
      </c>
      <c r="Z287" s="498"/>
      <c r="AA287" s="498"/>
      <c r="AB287" s="499"/>
      <c r="AC287" s="131"/>
      <c r="AF287" s="106">
        <v>0.5</v>
      </c>
    </row>
    <row r="288" spans="1:32" hidden="1" x14ac:dyDescent="0.2"/>
    <row r="289" spans="1:33" ht="15" hidden="1" customHeight="1" x14ac:dyDescent="0.2">
      <c r="A289" s="395" t="s">
        <v>144</v>
      </c>
      <c r="B289" s="396"/>
      <c r="C289" s="396"/>
      <c r="D289" s="396"/>
      <c r="E289" s="396"/>
      <c r="F289" s="396"/>
      <c r="G289" s="396"/>
      <c r="H289" s="396"/>
      <c r="I289" s="396"/>
      <c r="J289" s="396"/>
      <c r="K289" s="396"/>
      <c r="L289" s="396"/>
      <c r="M289" s="396"/>
      <c r="N289" s="396"/>
      <c r="O289" s="396"/>
      <c r="P289" s="396"/>
      <c r="Q289" s="396"/>
      <c r="R289" s="396"/>
      <c r="S289" s="396"/>
      <c r="T289" s="396"/>
      <c r="U289" s="396"/>
      <c r="V289" s="396"/>
      <c r="W289" s="396"/>
      <c r="X289" s="396"/>
      <c r="Y289" s="396"/>
      <c r="Z289" s="396"/>
      <c r="AA289" s="396"/>
      <c r="AB289" s="396"/>
      <c r="AC289" s="397"/>
    </row>
    <row r="290" spans="1:33" ht="30" hidden="1" customHeight="1" x14ac:dyDescent="0.2">
      <c r="A290" s="408"/>
      <c r="B290" s="409"/>
      <c r="C290" s="409"/>
      <c r="D290" s="409"/>
      <c r="E290" s="409"/>
      <c r="F290" s="409"/>
      <c r="G290" s="409"/>
      <c r="H290" s="409"/>
      <c r="I290" s="409"/>
      <c r="J290" s="409"/>
      <c r="K290" s="409"/>
      <c r="L290" s="409"/>
      <c r="M290" s="409"/>
      <c r="N290" s="409"/>
      <c r="O290" s="409"/>
      <c r="P290" s="409"/>
      <c r="Q290" s="409"/>
      <c r="R290" s="409"/>
      <c r="S290" s="409"/>
      <c r="T290" s="409"/>
      <c r="U290" s="409"/>
      <c r="V290" s="409"/>
      <c r="W290" s="409"/>
      <c r="X290" s="409"/>
      <c r="Y290" s="409"/>
      <c r="Z290" s="409"/>
      <c r="AA290" s="409"/>
      <c r="AB290" s="409"/>
      <c r="AC290" s="410"/>
    </row>
    <row r="291" spans="1:33" hidden="1" x14ac:dyDescent="0.2"/>
    <row r="292" spans="1:33" hidden="1" x14ac:dyDescent="0.2"/>
    <row r="293" spans="1:33" ht="117.75" hidden="1" customHeight="1" x14ac:dyDescent="0.2">
      <c r="A293" s="450" t="s">
        <v>190</v>
      </c>
      <c r="B293" s="451"/>
      <c r="C293" s="451"/>
      <c r="D293" s="451"/>
      <c r="E293" s="451"/>
      <c r="F293" s="451"/>
      <c r="G293" s="451"/>
      <c r="H293" s="451"/>
      <c r="I293" s="451"/>
      <c r="J293" s="451"/>
      <c r="K293" s="451"/>
      <c r="L293" s="451"/>
      <c r="M293" s="451"/>
      <c r="N293" s="451"/>
      <c r="O293" s="451"/>
      <c r="P293" s="451"/>
      <c r="Q293" s="451"/>
      <c r="R293" s="451"/>
      <c r="S293" s="451"/>
      <c r="T293" s="451"/>
      <c r="U293" s="451"/>
      <c r="V293" s="451"/>
      <c r="W293" s="451"/>
      <c r="X293" s="451"/>
      <c r="Y293" s="451"/>
      <c r="Z293" s="451"/>
      <c r="AA293" s="451"/>
      <c r="AB293" s="451"/>
      <c r="AC293" s="452"/>
    </row>
    <row r="294" spans="1:33" hidden="1" x14ac:dyDescent="0.2"/>
    <row r="295" spans="1:33" hidden="1" x14ac:dyDescent="0.2"/>
    <row r="296" spans="1:33" hidden="1" x14ac:dyDescent="0.2"/>
    <row r="297" spans="1:33" hidden="1" x14ac:dyDescent="0.2"/>
    <row r="298" spans="1:33" hidden="1" x14ac:dyDescent="0.2"/>
    <row r="299" spans="1:33" hidden="1" x14ac:dyDescent="0.2"/>
    <row r="300" spans="1:33" hidden="1" x14ac:dyDescent="0.2"/>
    <row r="301" spans="1:33" ht="15" hidden="1" x14ac:dyDescent="0.25">
      <c r="A301" s="139" t="s">
        <v>300</v>
      </c>
      <c r="B301" s="139" t="s">
        <v>301</v>
      </c>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39"/>
      <c r="AC301" s="139"/>
    </row>
    <row r="302" spans="1:33" hidden="1" x14ac:dyDescent="0.2"/>
    <row r="303" spans="1:33" ht="15" hidden="1" x14ac:dyDescent="0.25">
      <c r="A303" s="511" t="s">
        <v>101</v>
      </c>
      <c r="B303" s="511"/>
      <c r="C303" s="511"/>
      <c r="D303" s="511"/>
      <c r="E303" s="511"/>
      <c r="F303" s="511"/>
      <c r="G303" s="511"/>
      <c r="H303" s="511"/>
      <c r="I303" s="511"/>
      <c r="J303" s="511"/>
      <c r="K303" s="511"/>
      <c r="L303" s="511"/>
      <c r="M303" s="511"/>
      <c r="N303" s="511"/>
      <c r="O303" s="511"/>
      <c r="P303" s="511"/>
      <c r="Q303" s="511"/>
      <c r="R303" s="511"/>
      <c r="S303" s="511"/>
      <c r="T303" s="511"/>
      <c r="U303" s="511"/>
      <c r="V303" s="511"/>
      <c r="W303" s="511"/>
      <c r="X303" s="511"/>
      <c r="Y303" s="511"/>
      <c r="Z303" s="511"/>
      <c r="AA303" s="511"/>
      <c r="AB303" s="511"/>
      <c r="AC303" s="511"/>
    </row>
    <row r="304" spans="1:33" ht="19.5" hidden="1" customHeight="1" x14ac:dyDescent="0.2">
      <c r="A304" s="444" t="s">
        <v>41</v>
      </c>
      <c r="B304" s="445"/>
      <c r="C304" s="445"/>
      <c r="D304" s="445"/>
      <c r="E304" s="445"/>
      <c r="F304" s="445"/>
      <c r="G304" s="445"/>
      <c r="H304" s="445"/>
      <c r="I304" s="445"/>
      <c r="J304" s="445"/>
      <c r="K304" s="445"/>
      <c r="L304" s="445"/>
      <c r="M304" s="445"/>
      <c r="N304" s="445"/>
      <c r="O304" s="445"/>
      <c r="P304" s="445"/>
      <c r="Q304" s="445"/>
      <c r="R304" s="445"/>
      <c r="S304" s="445"/>
      <c r="T304" s="445"/>
      <c r="U304" s="445"/>
      <c r="V304" s="445"/>
      <c r="W304" s="445"/>
      <c r="X304" s="445"/>
      <c r="Y304" s="446"/>
      <c r="Z304" s="489"/>
      <c r="AA304" s="490"/>
      <c r="AB304" s="490"/>
      <c r="AC304" s="491"/>
      <c r="AG304" s="255"/>
    </row>
    <row r="305" spans="1:34" ht="19.5" hidden="1" customHeight="1" x14ac:dyDescent="0.2">
      <c r="A305" s="444" t="s">
        <v>92</v>
      </c>
      <c r="B305" s="445"/>
      <c r="C305" s="445"/>
      <c r="D305" s="445"/>
      <c r="E305" s="445"/>
      <c r="F305" s="445"/>
      <c r="G305" s="445"/>
      <c r="H305" s="445"/>
      <c r="I305" s="445"/>
      <c r="J305" s="445"/>
      <c r="K305" s="445"/>
      <c r="L305" s="445"/>
      <c r="M305" s="445"/>
      <c r="N305" s="445"/>
      <c r="O305" s="445"/>
      <c r="P305" s="445"/>
      <c r="Q305" s="445"/>
      <c r="R305" s="445"/>
      <c r="S305" s="445"/>
      <c r="T305" s="445"/>
      <c r="U305" s="445"/>
      <c r="V305" s="445"/>
      <c r="W305" s="445"/>
      <c r="X305" s="445"/>
      <c r="Y305" s="446"/>
      <c r="Z305" s="489"/>
      <c r="AA305" s="490"/>
      <c r="AB305" s="490"/>
      <c r="AC305" s="491"/>
      <c r="AD305" s="256"/>
      <c r="AG305" s="255"/>
      <c r="AH305" s="255"/>
    </row>
    <row r="306" spans="1:34" ht="19.5" hidden="1" customHeight="1" x14ac:dyDescent="0.2">
      <c r="A306" s="444" t="s">
        <v>42</v>
      </c>
      <c r="B306" s="445"/>
      <c r="C306" s="445"/>
      <c r="D306" s="445"/>
      <c r="E306" s="445"/>
      <c r="F306" s="445"/>
      <c r="G306" s="445"/>
      <c r="H306" s="445"/>
      <c r="I306" s="445"/>
      <c r="J306" s="445"/>
      <c r="K306" s="445"/>
      <c r="L306" s="445"/>
      <c r="M306" s="445"/>
      <c r="N306" s="445"/>
      <c r="O306" s="445"/>
      <c r="P306" s="445"/>
      <c r="Q306" s="445"/>
      <c r="R306" s="445"/>
      <c r="S306" s="445"/>
      <c r="T306" s="445"/>
      <c r="U306" s="445"/>
      <c r="V306" s="445"/>
      <c r="W306" s="445"/>
      <c r="X306" s="445"/>
      <c r="Y306" s="446"/>
      <c r="Z306" s="492">
        <f>Z305-Z304</f>
        <v>0</v>
      </c>
      <c r="AA306" s="493"/>
      <c r="AB306" s="493"/>
      <c r="AC306" s="494"/>
      <c r="AD306" s="256"/>
      <c r="AG306" s="255"/>
      <c r="AH306" s="255"/>
    </row>
    <row r="307" spans="1:34" hidden="1" x14ac:dyDescent="0.2">
      <c r="AE307" s="106" t="s">
        <v>330</v>
      </c>
      <c r="AG307" s="297" t="s">
        <v>333</v>
      </c>
    </row>
    <row r="308" spans="1:34" ht="73.5" hidden="1" customHeight="1" x14ac:dyDescent="0.2">
      <c r="A308" s="453" t="s">
        <v>49</v>
      </c>
      <c r="B308" s="454"/>
      <c r="C308" s="454"/>
      <c r="D308" s="454"/>
      <c r="E308" s="454"/>
      <c r="F308" s="454"/>
      <c r="G308" s="454"/>
      <c r="H308" s="454"/>
      <c r="I308" s="454"/>
      <c r="J308" s="454"/>
      <c r="K308" s="454"/>
      <c r="L308" s="454"/>
      <c r="M308" s="454"/>
      <c r="N308" s="454"/>
      <c r="O308" s="454"/>
      <c r="P308" s="454"/>
      <c r="Q308" s="454"/>
      <c r="R308" s="454"/>
      <c r="S308" s="454"/>
      <c r="T308" s="454"/>
      <c r="U308" s="454"/>
      <c r="V308" s="454"/>
      <c r="W308" s="454"/>
      <c r="X308" s="454"/>
      <c r="Y308" s="454"/>
      <c r="Z308" s="454"/>
      <c r="AA308" s="487" t="s">
        <v>43</v>
      </c>
      <c r="AB308" s="487"/>
      <c r="AC308" s="488"/>
      <c r="AE308" s="254" t="str">
        <f>IF(AE309="","",IF(AND(Z306&gt;0, Z306&gt;=AH308),AG308,IF(AND(Z306&gt;0, Z306&lt;AH308), AG309,IF(Z306=AH310,AG310,IF(AND(Z306&lt;AH310, Z306&gt;AH311), AG311, IF( AND(Z306&lt;AH310, Z306&lt;=AH311),AG312,""))))))</f>
        <v/>
      </c>
      <c r="AF308" s="135" t="s">
        <v>334</v>
      </c>
      <c r="AG308" s="106">
        <v>-1</v>
      </c>
      <c r="AH308" s="255">
        <v>1000</v>
      </c>
    </row>
    <row r="309" spans="1:34" ht="33" hidden="1" customHeight="1" x14ac:dyDescent="0.2">
      <c r="A309" s="466" t="s">
        <v>135</v>
      </c>
      <c r="B309" s="467"/>
      <c r="C309" s="467"/>
      <c r="D309" s="467"/>
      <c r="E309" s="467"/>
      <c r="F309" s="467"/>
      <c r="G309" s="467"/>
      <c r="H309" s="467"/>
      <c r="I309" s="467"/>
      <c r="J309" s="467"/>
      <c r="K309" s="467"/>
      <c r="L309" s="467"/>
      <c r="M309" s="467"/>
      <c r="N309" s="467"/>
      <c r="O309" s="467"/>
      <c r="P309" s="467"/>
      <c r="Q309" s="467"/>
      <c r="R309" s="467"/>
      <c r="S309" s="467"/>
      <c r="T309" s="467"/>
      <c r="U309" s="467"/>
      <c r="V309" s="467"/>
      <c r="W309" s="467"/>
      <c r="X309" s="467"/>
      <c r="Y309" s="467"/>
      <c r="Z309" s="467"/>
      <c r="AA309" s="468" t="s">
        <v>44</v>
      </c>
      <c r="AB309" s="468"/>
      <c r="AC309" s="469"/>
      <c r="AE309" s="295" t="str">
        <f>IF(AND(Z305="",Z304=""),"",Z306)</f>
        <v/>
      </c>
      <c r="AF309" s="137" t="s">
        <v>335</v>
      </c>
      <c r="AG309" s="106">
        <v>-0.5</v>
      </c>
      <c r="AH309" s="255"/>
    </row>
    <row r="310" spans="1:34" ht="18" hidden="1" customHeight="1" x14ac:dyDescent="0.2">
      <c r="A310" s="470" t="s">
        <v>281</v>
      </c>
      <c r="B310" s="471"/>
      <c r="C310" s="471"/>
      <c r="D310" s="471"/>
      <c r="E310" s="471"/>
      <c r="F310" s="471"/>
      <c r="G310" s="471"/>
      <c r="H310" s="471"/>
      <c r="I310" s="471"/>
      <c r="J310" s="471"/>
      <c r="K310" s="471"/>
      <c r="L310" s="471"/>
      <c r="M310" s="471"/>
      <c r="N310" s="471"/>
      <c r="O310" s="471"/>
      <c r="P310" s="471"/>
      <c r="Q310" s="471"/>
      <c r="R310" s="471"/>
      <c r="S310" s="471"/>
      <c r="T310" s="471"/>
      <c r="U310" s="471"/>
      <c r="V310" s="471"/>
      <c r="W310" s="471"/>
      <c r="X310" s="471"/>
      <c r="Y310" s="471"/>
      <c r="Z310" s="471"/>
      <c r="AA310" s="468" t="s">
        <v>45</v>
      </c>
      <c r="AB310" s="468"/>
      <c r="AC310" s="469"/>
      <c r="AG310" s="106">
        <v>0</v>
      </c>
      <c r="AH310" s="255">
        <v>0</v>
      </c>
    </row>
    <row r="311" spans="1:34" ht="15.75" hidden="1" customHeight="1" x14ac:dyDescent="0.2">
      <c r="A311" s="466" t="s">
        <v>48</v>
      </c>
      <c r="B311" s="467"/>
      <c r="C311" s="467"/>
      <c r="D311" s="467"/>
      <c r="E311" s="467"/>
      <c r="F311" s="467"/>
      <c r="G311" s="467"/>
      <c r="H311" s="467"/>
      <c r="I311" s="467"/>
      <c r="J311" s="467"/>
      <c r="K311" s="467"/>
      <c r="L311" s="467"/>
      <c r="M311" s="467"/>
      <c r="N311" s="467"/>
      <c r="O311" s="467"/>
      <c r="P311" s="467"/>
      <c r="Q311" s="467"/>
      <c r="R311" s="467"/>
      <c r="S311" s="467"/>
      <c r="T311" s="467"/>
      <c r="U311" s="467"/>
      <c r="V311" s="467"/>
      <c r="W311" s="467"/>
      <c r="X311" s="467"/>
      <c r="Y311" s="467"/>
      <c r="Z311" s="467"/>
      <c r="AA311" s="472"/>
      <c r="AB311" s="472"/>
      <c r="AC311" s="473"/>
      <c r="AG311" s="106">
        <v>0.5</v>
      </c>
      <c r="AH311" s="255">
        <v>-1000</v>
      </c>
    </row>
    <row r="312" spans="1:34" ht="32.25" hidden="1" customHeight="1" x14ac:dyDescent="0.2">
      <c r="A312" s="448" t="s">
        <v>137</v>
      </c>
      <c r="B312" s="449"/>
      <c r="C312" s="449"/>
      <c r="D312" s="449"/>
      <c r="E312" s="449"/>
      <c r="F312" s="449"/>
      <c r="G312" s="449"/>
      <c r="H312" s="449"/>
      <c r="I312" s="449"/>
      <c r="J312" s="449"/>
      <c r="K312" s="449"/>
      <c r="L312" s="449"/>
      <c r="M312" s="449"/>
      <c r="N312" s="449"/>
      <c r="O312" s="449"/>
      <c r="P312" s="449"/>
      <c r="Q312" s="449"/>
      <c r="R312" s="449"/>
      <c r="S312" s="449"/>
      <c r="T312" s="449"/>
      <c r="U312" s="449"/>
      <c r="V312" s="449"/>
      <c r="W312" s="449"/>
      <c r="X312" s="449"/>
      <c r="Y312" s="449"/>
      <c r="Z312" s="449"/>
      <c r="AA312" s="474" t="s">
        <v>46</v>
      </c>
      <c r="AB312" s="474"/>
      <c r="AC312" s="475"/>
      <c r="AG312" s="106">
        <v>1</v>
      </c>
      <c r="AH312" s="255"/>
    </row>
    <row r="313" spans="1:34" hidden="1" x14ac:dyDescent="0.2"/>
    <row r="314" spans="1:34" hidden="1" x14ac:dyDescent="0.2"/>
    <row r="315" spans="1:34" ht="15" hidden="1" customHeight="1" x14ac:dyDescent="0.2">
      <c r="A315" s="395" t="s">
        <v>144</v>
      </c>
      <c r="B315" s="396"/>
      <c r="C315" s="396"/>
      <c r="D315" s="396"/>
      <c r="E315" s="396"/>
      <c r="F315" s="396"/>
      <c r="G315" s="396"/>
      <c r="H315" s="396"/>
      <c r="I315" s="396"/>
      <c r="J315" s="396"/>
      <c r="K315" s="396"/>
      <c r="L315" s="396"/>
      <c r="M315" s="396"/>
      <c r="N315" s="396"/>
      <c r="O315" s="396"/>
      <c r="P315" s="396"/>
      <c r="Q315" s="396"/>
      <c r="R315" s="396"/>
      <c r="S315" s="396"/>
      <c r="T315" s="396"/>
      <c r="U315" s="396"/>
      <c r="V315" s="396"/>
      <c r="W315" s="396"/>
      <c r="X315" s="396"/>
      <c r="Y315" s="396"/>
      <c r="Z315" s="396"/>
      <c r="AA315" s="396"/>
      <c r="AB315" s="396"/>
      <c r="AC315" s="397"/>
    </row>
    <row r="316" spans="1:34" ht="30" hidden="1" customHeight="1" x14ac:dyDescent="0.2">
      <c r="A316" s="408"/>
      <c r="B316" s="409"/>
      <c r="C316" s="409"/>
      <c r="D316" s="409"/>
      <c r="E316" s="409"/>
      <c r="F316" s="409"/>
      <c r="G316" s="409"/>
      <c r="H316" s="409"/>
      <c r="I316" s="409"/>
      <c r="J316" s="409"/>
      <c r="K316" s="409"/>
      <c r="L316" s="409"/>
      <c r="M316" s="409"/>
      <c r="N316" s="409"/>
      <c r="O316" s="409"/>
      <c r="P316" s="409"/>
      <c r="Q316" s="409"/>
      <c r="R316" s="409"/>
      <c r="S316" s="409"/>
      <c r="T316" s="409"/>
      <c r="U316" s="409"/>
      <c r="V316" s="409"/>
      <c r="W316" s="409"/>
      <c r="X316" s="409"/>
      <c r="Y316" s="409"/>
      <c r="Z316" s="409"/>
      <c r="AA316" s="409"/>
      <c r="AB316" s="409"/>
      <c r="AC316" s="410"/>
    </row>
    <row r="317" spans="1:34" ht="13.5" hidden="1" customHeight="1" x14ac:dyDescent="0.2">
      <c r="AC317" s="106"/>
    </row>
    <row r="318" spans="1:34" ht="61.5" hidden="1" customHeight="1" x14ac:dyDescent="0.2">
      <c r="A318" s="453" t="s">
        <v>47</v>
      </c>
      <c r="B318" s="454"/>
      <c r="C318" s="454"/>
      <c r="D318" s="454"/>
      <c r="E318" s="454"/>
      <c r="F318" s="454"/>
      <c r="G318" s="454"/>
      <c r="H318" s="454"/>
      <c r="I318" s="454"/>
      <c r="J318" s="454"/>
      <c r="K318" s="454"/>
      <c r="L318" s="454"/>
      <c r="M318" s="454"/>
      <c r="N318" s="454"/>
      <c r="O318" s="454"/>
      <c r="P318" s="454"/>
      <c r="Q318" s="454"/>
      <c r="R318" s="454"/>
      <c r="S318" s="454"/>
      <c r="T318" s="454"/>
      <c r="U318" s="454"/>
      <c r="V318" s="454"/>
      <c r="W318" s="454"/>
      <c r="X318" s="454"/>
      <c r="Y318" s="454"/>
      <c r="Z318" s="454"/>
      <c r="AA318" s="454"/>
      <c r="AB318" s="454"/>
      <c r="AC318" s="455"/>
    </row>
    <row r="319" spans="1:34" ht="63.75" hidden="1" customHeight="1" x14ac:dyDescent="0.2">
      <c r="A319" s="460" t="s">
        <v>102</v>
      </c>
      <c r="B319" s="461"/>
      <c r="C319" s="461"/>
      <c r="D319" s="461"/>
      <c r="E319" s="461"/>
      <c r="F319" s="461"/>
      <c r="G319" s="461"/>
      <c r="H319" s="461"/>
      <c r="I319" s="461"/>
      <c r="J319" s="461"/>
      <c r="K319" s="461"/>
      <c r="L319" s="461"/>
      <c r="M319" s="461"/>
      <c r="N319" s="461"/>
      <c r="O319" s="461"/>
      <c r="P319" s="461"/>
      <c r="Q319" s="461"/>
      <c r="R319" s="461"/>
      <c r="S319" s="461"/>
      <c r="T319" s="461"/>
      <c r="U319" s="461"/>
      <c r="V319" s="461"/>
      <c r="W319" s="461"/>
      <c r="X319" s="461"/>
      <c r="Y319" s="461"/>
      <c r="Z319" s="461"/>
      <c r="AA319" s="461"/>
      <c r="AB319" s="461"/>
      <c r="AC319" s="462"/>
    </row>
    <row r="320" spans="1:34" ht="93" hidden="1" customHeight="1" x14ac:dyDescent="0.2">
      <c r="A320" s="457" t="s">
        <v>131</v>
      </c>
      <c r="B320" s="458"/>
      <c r="C320" s="458"/>
      <c r="D320" s="458"/>
      <c r="E320" s="458"/>
      <c r="F320" s="458"/>
      <c r="G320" s="458"/>
      <c r="H320" s="458"/>
      <c r="I320" s="458"/>
      <c r="J320" s="458"/>
      <c r="K320" s="458"/>
      <c r="L320" s="458"/>
      <c r="M320" s="458"/>
      <c r="N320" s="458"/>
      <c r="O320" s="458"/>
      <c r="P320" s="458"/>
      <c r="Q320" s="458"/>
      <c r="R320" s="458"/>
      <c r="S320" s="458"/>
      <c r="T320" s="458"/>
      <c r="U320" s="458"/>
      <c r="V320" s="458"/>
      <c r="W320" s="458"/>
      <c r="X320" s="458"/>
      <c r="Y320" s="458"/>
      <c r="Z320" s="458"/>
      <c r="AA320" s="458"/>
      <c r="AB320" s="458"/>
      <c r="AC320" s="459"/>
    </row>
    <row r="321" spans="1:32" hidden="1" x14ac:dyDescent="0.2">
      <c r="A321" s="140"/>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c r="AA321" s="140"/>
      <c r="AB321" s="140"/>
      <c r="AC321" s="141"/>
    </row>
    <row r="322" spans="1:32" ht="16.5" hidden="1" x14ac:dyDescent="0.3">
      <c r="A322" s="139" t="s">
        <v>299</v>
      </c>
      <c r="B322" s="139" t="s">
        <v>306</v>
      </c>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39"/>
      <c r="AC322" s="139"/>
    </row>
    <row r="323" spans="1:32" hidden="1" x14ac:dyDescent="0.2">
      <c r="Q323" s="142"/>
    </row>
    <row r="324" spans="1:32" ht="34.5" hidden="1" customHeight="1" x14ac:dyDescent="0.25">
      <c r="A324" s="456" t="s">
        <v>103</v>
      </c>
      <c r="B324" s="456"/>
      <c r="C324" s="456"/>
      <c r="D324" s="456"/>
      <c r="E324" s="456"/>
      <c r="F324" s="456"/>
      <c r="G324" s="456"/>
      <c r="H324" s="456"/>
      <c r="I324" s="456"/>
      <c r="J324" s="456"/>
      <c r="K324" s="456"/>
      <c r="L324" s="456"/>
      <c r="M324" s="456"/>
      <c r="N324" s="456"/>
      <c r="O324" s="456"/>
      <c r="P324" s="456"/>
      <c r="Q324" s="456"/>
      <c r="R324" s="456"/>
      <c r="S324" s="456"/>
      <c r="T324" s="456"/>
      <c r="U324" s="456"/>
      <c r="V324" s="456"/>
      <c r="W324" s="456"/>
      <c r="X324" s="456"/>
      <c r="Y324" s="456"/>
      <c r="Z324" s="456"/>
      <c r="AA324" s="456"/>
      <c r="AB324" s="456"/>
      <c r="AC324" s="456"/>
    </row>
    <row r="325" spans="1:32" ht="27.75" hidden="1" customHeight="1" x14ac:dyDescent="0.2">
      <c r="A325" s="422" t="s">
        <v>162</v>
      </c>
      <c r="B325" s="423"/>
      <c r="C325" s="423"/>
      <c r="D325" s="423"/>
      <c r="E325" s="423"/>
      <c r="F325" s="423"/>
      <c r="G325" s="423"/>
      <c r="H325" s="423"/>
      <c r="I325" s="423"/>
      <c r="J325" s="423"/>
      <c r="K325" s="423"/>
      <c r="L325" s="423"/>
      <c r="M325" s="423"/>
      <c r="N325" s="423"/>
      <c r="O325" s="423"/>
      <c r="P325" s="423"/>
      <c r="Q325" s="423"/>
      <c r="R325" s="423"/>
      <c r="S325" s="423"/>
      <c r="T325" s="423"/>
      <c r="U325" s="423"/>
      <c r="V325" s="423"/>
      <c r="W325" s="423"/>
      <c r="X325" s="424"/>
      <c r="Y325" s="428" t="s">
        <v>50</v>
      </c>
      <c r="Z325" s="429"/>
      <c r="AA325" s="429"/>
      <c r="AB325" s="430"/>
      <c r="AC325" s="131"/>
      <c r="AD325" s="4"/>
      <c r="AE325" s="254" t="str">
        <f>IF(AD325=1,AF325,IF(AD325=2,AF326,IF(AD325=3,AF327,IF(AD325=4,AF328,""))))</f>
        <v/>
      </c>
      <c r="AF325" s="106">
        <v>-1</v>
      </c>
    </row>
    <row r="326" spans="1:32" ht="30" hidden="1" customHeight="1" x14ac:dyDescent="0.2">
      <c r="A326" s="422" t="s">
        <v>163</v>
      </c>
      <c r="B326" s="423"/>
      <c r="C326" s="423"/>
      <c r="D326" s="423"/>
      <c r="E326" s="423"/>
      <c r="F326" s="423"/>
      <c r="G326" s="423"/>
      <c r="H326" s="423"/>
      <c r="I326" s="423"/>
      <c r="J326" s="423"/>
      <c r="K326" s="423"/>
      <c r="L326" s="423"/>
      <c r="M326" s="423"/>
      <c r="N326" s="423"/>
      <c r="O326" s="423"/>
      <c r="P326" s="423"/>
      <c r="Q326" s="423"/>
      <c r="R326" s="423"/>
      <c r="S326" s="423"/>
      <c r="T326" s="423"/>
      <c r="U326" s="423"/>
      <c r="V326" s="423"/>
      <c r="W326" s="423"/>
      <c r="X326" s="424"/>
      <c r="Y326" s="428" t="s">
        <v>36</v>
      </c>
      <c r="Z326" s="429"/>
      <c r="AA326" s="429"/>
      <c r="AB326" s="430"/>
      <c r="AC326" s="131"/>
      <c r="AF326" s="106">
        <v>0</v>
      </c>
    </row>
    <row r="327" spans="1:32" ht="30.75" hidden="1" customHeight="1" x14ac:dyDescent="0.2">
      <c r="A327" s="422" t="s">
        <v>164</v>
      </c>
      <c r="B327" s="423"/>
      <c r="C327" s="423"/>
      <c r="D327" s="423"/>
      <c r="E327" s="423"/>
      <c r="F327" s="423"/>
      <c r="G327" s="423"/>
      <c r="H327" s="423"/>
      <c r="I327" s="423"/>
      <c r="J327" s="423"/>
      <c r="K327" s="423"/>
      <c r="L327" s="423"/>
      <c r="M327" s="423"/>
      <c r="N327" s="423"/>
      <c r="O327" s="423"/>
      <c r="P327" s="423"/>
      <c r="Q327" s="423"/>
      <c r="R327" s="423"/>
      <c r="S327" s="423"/>
      <c r="T327" s="423"/>
      <c r="U327" s="423"/>
      <c r="V327" s="423"/>
      <c r="W327" s="423"/>
      <c r="X327" s="424"/>
      <c r="Y327" s="428" t="s">
        <v>38</v>
      </c>
      <c r="Z327" s="429"/>
      <c r="AA327" s="429"/>
      <c r="AB327" s="430"/>
      <c r="AC327" s="131"/>
      <c r="AF327" s="106">
        <v>0.5</v>
      </c>
    </row>
    <row r="328" spans="1:32" ht="32.25" hidden="1" customHeight="1" x14ac:dyDescent="0.2">
      <c r="A328" s="422" t="s">
        <v>165</v>
      </c>
      <c r="B328" s="423"/>
      <c r="C328" s="423"/>
      <c r="D328" s="423"/>
      <c r="E328" s="423"/>
      <c r="F328" s="423"/>
      <c r="G328" s="423"/>
      <c r="H328" s="423"/>
      <c r="I328" s="423"/>
      <c r="J328" s="423"/>
      <c r="K328" s="423"/>
      <c r="L328" s="423"/>
      <c r="M328" s="423"/>
      <c r="N328" s="423"/>
      <c r="O328" s="423"/>
      <c r="P328" s="423"/>
      <c r="Q328" s="423"/>
      <c r="R328" s="423"/>
      <c r="S328" s="423"/>
      <c r="T328" s="423"/>
      <c r="U328" s="423"/>
      <c r="V328" s="423"/>
      <c r="W328" s="423"/>
      <c r="X328" s="424"/>
      <c r="Y328" s="428" t="s">
        <v>51</v>
      </c>
      <c r="Z328" s="429"/>
      <c r="AA328" s="429"/>
      <c r="AB328" s="430"/>
      <c r="AC328" s="131"/>
      <c r="AF328" s="106">
        <v>1</v>
      </c>
    </row>
    <row r="329" spans="1:32" hidden="1" x14ac:dyDescent="0.2"/>
    <row r="330" spans="1:32" hidden="1" x14ac:dyDescent="0.2"/>
    <row r="331" spans="1:32" hidden="1" x14ac:dyDescent="0.2"/>
    <row r="332" spans="1:32" hidden="1" x14ac:dyDescent="0.2"/>
    <row r="333" spans="1:32" hidden="1" x14ac:dyDescent="0.2"/>
    <row r="334" spans="1:32" hidden="1" x14ac:dyDescent="0.2"/>
    <row r="335" spans="1:32" hidden="1" x14ac:dyDescent="0.2"/>
    <row r="336" spans="1:32" ht="15" hidden="1" customHeight="1" x14ac:dyDescent="0.2">
      <c r="A336" s="395" t="s">
        <v>144</v>
      </c>
      <c r="B336" s="396"/>
      <c r="C336" s="396"/>
      <c r="D336" s="396"/>
      <c r="E336" s="396"/>
      <c r="F336" s="396"/>
      <c r="G336" s="396"/>
      <c r="H336" s="396"/>
      <c r="I336" s="396"/>
      <c r="J336" s="396"/>
      <c r="K336" s="396"/>
      <c r="L336" s="396"/>
      <c r="M336" s="396"/>
      <c r="N336" s="396"/>
      <c r="O336" s="396"/>
      <c r="P336" s="396"/>
      <c r="Q336" s="396"/>
      <c r="R336" s="396"/>
      <c r="S336" s="396"/>
      <c r="T336" s="396"/>
      <c r="U336" s="396"/>
      <c r="V336" s="396"/>
      <c r="W336" s="396"/>
      <c r="X336" s="396"/>
      <c r="Y336" s="396"/>
      <c r="Z336" s="396"/>
      <c r="AA336" s="396"/>
      <c r="AB336" s="396"/>
      <c r="AC336" s="397"/>
    </row>
    <row r="337" spans="1:32" ht="30" hidden="1" customHeight="1" x14ac:dyDescent="0.2">
      <c r="A337" s="408"/>
      <c r="B337" s="409"/>
      <c r="C337" s="409"/>
      <c r="D337" s="409"/>
      <c r="E337" s="409"/>
      <c r="F337" s="409"/>
      <c r="G337" s="409"/>
      <c r="H337" s="409"/>
      <c r="I337" s="409"/>
      <c r="J337" s="409"/>
      <c r="K337" s="409"/>
      <c r="L337" s="409"/>
      <c r="M337" s="409"/>
      <c r="N337" s="409"/>
      <c r="O337" s="409"/>
      <c r="P337" s="409"/>
      <c r="Q337" s="409"/>
      <c r="R337" s="409"/>
      <c r="S337" s="409"/>
      <c r="T337" s="409"/>
      <c r="U337" s="409"/>
      <c r="V337" s="409"/>
      <c r="W337" s="409"/>
      <c r="X337" s="409"/>
      <c r="Y337" s="409"/>
      <c r="Z337" s="409"/>
      <c r="AA337" s="409"/>
      <c r="AB337" s="409"/>
      <c r="AC337" s="410"/>
    </row>
    <row r="338" spans="1:32" ht="14.25" hidden="1" customHeight="1" x14ac:dyDescent="0.2">
      <c r="AC338" s="106"/>
    </row>
    <row r="339" spans="1:32" ht="239.25" hidden="1" customHeight="1" x14ac:dyDescent="0.2">
      <c r="A339" s="450" t="s">
        <v>292</v>
      </c>
      <c r="B339" s="451"/>
      <c r="C339" s="451"/>
      <c r="D339" s="451"/>
      <c r="E339" s="451"/>
      <c r="F339" s="451"/>
      <c r="G339" s="451"/>
      <c r="H339" s="451"/>
      <c r="I339" s="451"/>
      <c r="J339" s="451"/>
      <c r="K339" s="451"/>
      <c r="L339" s="451"/>
      <c r="M339" s="451"/>
      <c r="N339" s="451"/>
      <c r="O339" s="451"/>
      <c r="P339" s="451"/>
      <c r="Q339" s="451"/>
      <c r="R339" s="451"/>
      <c r="S339" s="451"/>
      <c r="T339" s="451"/>
      <c r="U339" s="451"/>
      <c r="V339" s="451"/>
      <c r="W339" s="451"/>
      <c r="X339" s="451"/>
      <c r="Y339" s="451"/>
      <c r="Z339" s="451"/>
      <c r="AA339" s="451"/>
      <c r="AB339" s="451"/>
      <c r="AC339" s="452"/>
    </row>
    <row r="340" spans="1:32" hidden="1" x14ac:dyDescent="0.2"/>
    <row r="341" spans="1:32" hidden="1" x14ac:dyDescent="0.2"/>
    <row r="342" spans="1:32" ht="15" hidden="1" customHeight="1" x14ac:dyDescent="0.25">
      <c r="A342" s="139" t="s">
        <v>298</v>
      </c>
      <c r="B342" s="139" t="s">
        <v>211</v>
      </c>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39"/>
      <c r="AC342" s="139"/>
    </row>
    <row r="343" spans="1:32" ht="14.25" hidden="1" customHeight="1" x14ac:dyDescent="0.2">
      <c r="Q343" s="142"/>
    </row>
    <row r="344" spans="1:32" ht="46.5" hidden="1" customHeight="1" x14ac:dyDescent="0.2">
      <c r="A344" s="447" t="s">
        <v>104</v>
      </c>
      <c r="B344" s="447"/>
      <c r="C344" s="447"/>
      <c r="D344" s="447"/>
      <c r="E344" s="447"/>
      <c r="F344" s="447"/>
      <c r="G344" s="447"/>
      <c r="H344" s="447"/>
      <c r="I344" s="447"/>
      <c r="J344" s="447"/>
      <c r="K344" s="447"/>
      <c r="L344" s="447"/>
      <c r="M344" s="447"/>
      <c r="N344" s="447"/>
      <c r="O344" s="447"/>
      <c r="P344" s="447"/>
      <c r="Q344" s="447"/>
      <c r="R344" s="447"/>
      <c r="S344" s="447"/>
      <c r="T344" s="447"/>
      <c r="U344" s="447"/>
      <c r="V344" s="447"/>
      <c r="W344" s="447"/>
      <c r="X344" s="447"/>
      <c r="Y344" s="447"/>
      <c r="Z344" s="447"/>
      <c r="AA344" s="447"/>
      <c r="AB344" s="447"/>
      <c r="AC344" s="447"/>
    </row>
    <row r="345" spans="1:32" ht="31.5" hidden="1" customHeight="1" x14ac:dyDescent="0.2">
      <c r="A345" s="444" t="s">
        <v>166</v>
      </c>
      <c r="B345" s="445"/>
      <c r="C345" s="445"/>
      <c r="D345" s="445"/>
      <c r="E345" s="445"/>
      <c r="F345" s="445"/>
      <c r="G345" s="445"/>
      <c r="H345" s="445"/>
      <c r="I345" s="445"/>
      <c r="J345" s="445"/>
      <c r="K345" s="445"/>
      <c r="L345" s="445"/>
      <c r="M345" s="445"/>
      <c r="N345" s="445"/>
      <c r="O345" s="445"/>
      <c r="P345" s="445"/>
      <c r="Q345" s="445"/>
      <c r="R345" s="445"/>
      <c r="S345" s="445"/>
      <c r="T345" s="445"/>
      <c r="U345" s="445"/>
      <c r="V345" s="445"/>
      <c r="W345" s="445"/>
      <c r="X345" s="446"/>
      <c r="Y345" s="428" t="s">
        <v>36</v>
      </c>
      <c r="Z345" s="429"/>
      <c r="AA345" s="429"/>
      <c r="AB345" s="430"/>
      <c r="AC345" s="131"/>
      <c r="AD345" s="4"/>
      <c r="AE345" s="254" t="str">
        <f>IF(AD345=1,AF345,IF(AD345=2,AF347,""))</f>
        <v/>
      </c>
      <c r="AF345" s="106">
        <v>0</v>
      </c>
    </row>
    <row r="346" spans="1:32" ht="31.5" hidden="1" customHeight="1" x14ac:dyDescent="0.2">
      <c r="A346" s="271"/>
      <c r="B346" s="272"/>
      <c r="C346" s="272"/>
      <c r="D346" s="272"/>
      <c r="E346" s="272"/>
      <c r="F346" s="272"/>
      <c r="G346" s="272"/>
      <c r="H346" s="272"/>
      <c r="I346" s="272"/>
      <c r="J346" s="272"/>
      <c r="K346" s="272"/>
      <c r="L346" s="272"/>
      <c r="M346" s="272"/>
      <c r="N346" s="272"/>
      <c r="O346" s="272"/>
      <c r="P346" s="272"/>
      <c r="Q346" s="272"/>
      <c r="R346" s="272"/>
      <c r="S346" s="272"/>
      <c r="T346" s="272"/>
      <c r="U346" s="272"/>
      <c r="V346" s="272"/>
      <c r="W346" s="272"/>
      <c r="X346" s="273"/>
      <c r="Y346" s="275"/>
      <c r="Z346" s="275"/>
      <c r="AA346" s="275"/>
      <c r="AB346" s="275"/>
      <c r="AC346" s="131"/>
      <c r="AD346" s="277"/>
      <c r="AE346" s="251"/>
    </row>
    <row r="347" spans="1:32" ht="39" hidden="1" customHeight="1" x14ac:dyDescent="0.2">
      <c r="A347" s="444" t="s">
        <v>167</v>
      </c>
      <c r="B347" s="445"/>
      <c r="C347" s="445"/>
      <c r="D347" s="445"/>
      <c r="E347" s="445"/>
      <c r="F347" s="445"/>
      <c r="G347" s="445"/>
      <c r="H347" s="445"/>
      <c r="I347" s="445"/>
      <c r="J347" s="445"/>
      <c r="K347" s="445"/>
      <c r="L347" s="445"/>
      <c r="M347" s="445"/>
      <c r="N347" s="445"/>
      <c r="O347" s="445"/>
      <c r="P347" s="445"/>
      <c r="Q347" s="445"/>
      <c r="R347" s="445"/>
      <c r="S347" s="445"/>
      <c r="T347" s="445"/>
      <c r="U347" s="445"/>
      <c r="V347" s="445"/>
      <c r="W347" s="445"/>
      <c r="X347" s="446"/>
      <c r="Y347" s="428" t="s">
        <v>51</v>
      </c>
      <c r="Z347" s="429"/>
      <c r="AA347" s="429"/>
      <c r="AB347" s="430"/>
      <c r="AC347" s="131"/>
      <c r="AF347" s="106">
        <v>1</v>
      </c>
    </row>
    <row r="348" spans="1:32" hidden="1" x14ac:dyDescent="0.2"/>
    <row r="349" spans="1:32" hidden="1" x14ac:dyDescent="0.2"/>
    <row r="350" spans="1:32" ht="15" hidden="1" customHeight="1" x14ac:dyDescent="0.2">
      <c r="A350" s="395" t="s">
        <v>144</v>
      </c>
      <c r="B350" s="396"/>
      <c r="C350" s="396"/>
      <c r="D350" s="396"/>
      <c r="E350" s="396"/>
      <c r="F350" s="396"/>
      <c r="G350" s="396"/>
      <c r="H350" s="396"/>
      <c r="I350" s="396"/>
      <c r="J350" s="396"/>
      <c r="K350" s="396"/>
      <c r="L350" s="396"/>
      <c r="M350" s="396"/>
      <c r="N350" s="396"/>
      <c r="O350" s="396"/>
      <c r="P350" s="396"/>
      <c r="Q350" s="396"/>
      <c r="R350" s="396"/>
      <c r="S350" s="396"/>
      <c r="T350" s="396"/>
      <c r="U350" s="396"/>
      <c r="V350" s="396"/>
      <c r="W350" s="396"/>
      <c r="X350" s="396"/>
      <c r="Y350" s="396"/>
      <c r="Z350" s="396"/>
      <c r="AA350" s="396"/>
      <c r="AB350" s="396"/>
      <c r="AC350" s="397"/>
    </row>
    <row r="351" spans="1:32" ht="30" hidden="1" customHeight="1" x14ac:dyDescent="0.2">
      <c r="A351" s="463"/>
      <c r="B351" s="464"/>
      <c r="C351" s="464"/>
      <c r="D351" s="464"/>
      <c r="E351" s="464"/>
      <c r="F351" s="464"/>
      <c r="G351" s="464"/>
      <c r="H351" s="464"/>
      <c r="I351" s="464"/>
      <c r="J351" s="464"/>
      <c r="K351" s="464"/>
      <c r="L351" s="464"/>
      <c r="M351" s="464"/>
      <c r="N351" s="464"/>
      <c r="O351" s="464"/>
      <c r="P351" s="464"/>
      <c r="Q351" s="464"/>
      <c r="R351" s="464"/>
      <c r="S351" s="464"/>
      <c r="T351" s="464"/>
      <c r="U351" s="464"/>
      <c r="V351" s="464"/>
      <c r="W351" s="464"/>
      <c r="X351" s="464"/>
      <c r="Y351" s="464"/>
      <c r="Z351" s="464"/>
      <c r="AA351" s="464"/>
      <c r="AB351" s="464"/>
      <c r="AC351" s="465"/>
    </row>
    <row r="352" spans="1:32" s="257" customFormat="1" ht="14.25" hidden="1"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48"/>
    </row>
    <row r="353" spans="1:32" ht="188.25" hidden="1" customHeight="1" x14ac:dyDescent="0.2">
      <c r="A353" s="450" t="s">
        <v>52</v>
      </c>
      <c r="B353" s="451"/>
      <c r="C353" s="451"/>
      <c r="D353" s="451"/>
      <c r="E353" s="451"/>
      <c r="F353" s="451"/>
      <c r="G353" s="451"/>
      <c r="H353" s="451"/>
      <c r="I353" s="451"/>
      <c r="J353" s="451"/>
      <c r="K353" s="451"/>
      <c r="L353" s="451"/>
      <c r="M353" s="451"/>
      <c r="N353" s="451"/>
      <c r="O353" s="451"/>
      <c r="P353" s="451"/>
      <c r="Q353" s="451"/>
      <c r="R353" s="451"/>
      <c r="S353" s="451"/>
      <c r="T353" s="451"/>
      <c r="U353" s="451"/>
      <c r="V353" s="451"/>
      <c r="W353" s="451"/>
      <c r="X353" s="451"/>
      <c r="Y353" s="451"/>
      <c r="Z353" s="451"/>
      <c r="AA353" s="451"/>
      <c r="AB353" s="451"/>
      <c r="AC353" s="452"/>
    </row>
    <row r="354" spans="1:32" hidden="1" x14ac:dyDescent="0.2"/>
    <row r="355" spans="1:32" hidden="1" x14ac:dyDescent="0.2"/>
    <row r="356" spans="1:32" hidden="1" x14ac:dyDescent="0.2"/>
    <row r="357" spans="1:32" hidden="1" x14ac:dyDescent="0.2"/>
    <row r="358" spans="1:32" hidden="1" x14ac:dyDescent="0.2"/>
    <row r="359" spans="1:32" hidden="1" x14ac:dyDescent="0.2"/>
    <row r="360" spans="1:32" hidden="1" x14ac:dyDescent="0.2"/>
    <row r="361" spans="1:32" ht="15" hidden="1" x14ac:dyDescent="0.25">
      <c r="A361" s="139" t="s">
        <v>297</v>
      </c>
      <c r="B361" s="139" t="s">
        <v>212</v>
      </c>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39"/>
      <c r="AC361" s="139"/>
    </row>
    <row r="362" spans="1:32" hidden="1" x14ac:dyDescent="0.2"/>
    <row r="363" spans="1:32" ht="30.75" hidden="1" customHeight="1" x14ac:dyDescent="0.2">
      <c r="A363" s="508" t="s">
        <v>141</v>
      </c>
      <c r="B363" s="508"/>
      <c r="C363" s="508"/>
      <c r="D363" s="508"/>
      <c r="E363" s="508"/>
      <c r="F363" s="508"/>
      <c r="G363" s="508"/>
      <c r="H363" s="508"/>
      <c r="I363" s="508"/>
      <c r="J363" s="508"/>
      <c r="K363" s="508"/>
      <c r="L363" s="508"/>
      <c r="M363" s="508"/>
      <c r="N363" s="508"/>
      <c r="O363" s="508"/>
      <c r="P363" s="508"/>
      <c r="Q363" s="508"/>
      <c r="R363" s="508"/>
      <c r="S363" s="508"/>
      <c r="T363" s="508"/>
      <c r="U363" s="508"/>
      <c r="V363" s="508"/>
      <c r="W363" s="508"/>
      <c r="X363" s="508"/>
      <c r="Y363" s="508"/>
      <c r="Z363" s="508"/>
      <c r="AA363" s="508"/>
      <c r="AB363" s="508"/>
      <c r="AC363" s="508"/>
    </row>
    <row r="364" spans="1:32" ht="16.5" hidden="1" customHeight="1" x14ac:dyDescent="0.2">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c r="AA364" s="143"/>
      <c r="AB364" s="143"/>
      <c r="AC364" s="143"/>
    </row>
    <row r="365" spans="1:32" ht="33.75" hidden="1" customHeight="1" x14ac:dyDescent="0.2">
      <c r="A365" s="538" t="s">
        <v>140</v>
      </c>
      <c r="B365" s="538"/>
      <c r="C365" s="538"/>
      <c r="D365" s="538"/>
      <c r="E365" s="538"/>
      <c r="F365" s="538"/>
      <c r="G365" s="538"/>
      <c r="H365" s="538"/>
      <c r="I365" s="538"/>
      <c r="J365" s="538"/>
      <c r="K365" s="538"/>
      <c r="L365" s="538"/>
      <c r="M365" s="538"/>
      <c r="N365" s="538"/>
      <c r="O365" s="538"/>
      <c r="P365" s="538"/>
      <c r="Q365" s="538"/>
      <c r="R365" s="538"/>
      <c r="S365" s="538"/>
      <c r="T365" s="538"/>
      <c r="U365" s="538"/>
      <c r="V365" s="538"/>
      <c r="W365" s="538"/>
      <c r="X365" s="538"/>
      <c r="Y365" s="538"/>
      <c r="Z365" s="538"/>
      <c r="AA365" s="538"/>
      <c r="AB365" s="538"/>
      <c r="AC365" s="144"/>
    </row>
    <row r="366" spans="1:32" ht="45" hidden="1" customHeight="1" x14ac:dyDescent="0.2">
      <c r="A366" s="425" t="s">
        <v>282</v>
      </c>
      <c r="B366" s="426"/>
      <c r="C366" s="426"/>
      <c r="D366" s="426"/>
      <c r="E366" s="426"/>
      <c r="F366" s="426"/>
      <c r="G366" s="426"/>
      <c r="H366" s="426"/>
      <c r="I366" s="426"/>
      <c r="J366" s="426"/>
      <c r="K366" s="426"/>
      <c r="L366" s="426"/>
      <c r="M366" s="426"/>
      <c r="N366" s="426"/>
      <c r="O366" s="426"/>
      <c r="P366" s="426"/>
      <c r="Q366" s="426"/>
      <c r="R366" s="426"/>
      <c r="S366" s="426"/>
      <c r="T366" s="426"/>
      <c r="U366" s="426"/>
      <c r="V366" s="426"/>
      <c r="W366" s="426"/>
      <c r="X366" s="427"/>
      <c r="Y366" s="632" t="s">
        <v>36</v>
      </c>
      <c r="Z366" s="633"/>
      <c r="AA366" s="633"/>
      <c r="AB366" s="634"/>
      <c r="AC366" s="145"/>
      <c r="AD366" s="4"/>
      <c r="AE366" s="254" t="str">
        <f>IF(AD366=1,AF366,IF(AD366=2,AF367,""))</f>
        <v/>
      </c>
      <c r="AF366" s="106">
        <v>0</v>
      </c>
    </row>
    <row r="367" spans="1:32" ht="32.25" hidden="1" customHeight="1" x14ac:dyDescent="0.2">
      <c r="A367" s="425" t="s">
        <v>188</v>
      </c>
      <c r="B367" s="426"/>
      <c r="C367" s="426"/>
      <c r="D367" s="426"/>
      <c r="E367" s="426"/>
      <c r="F367" s="426"/>
      <c r="G367" s="426"/>
      <c r="H367" s="426"/>
      <c r="I367" s="426"/>
      <c r="J367" s="426"/>
      <c r="K367" s="426"/>
      <c r="L367" s="426"/>
      <c r="M367" s="426"/>
      <c r="N367" s="426"/>
      <c r="O367" s="426"/>
      <c r="P367" s="426"/>
      <c r="Q367" s="426"/>
      <c r="R367" s="426"/>
      <c r="S367" s="426"/>
      <c r="T367" s="426"/>
      <c r="U367" s="426"/>
      <c r="V367" s="426"/>
      <c r="W367" s="426"/>
      <c r="X367" s="427"/>
      <c r="Y367" s="632" t="s">
        <v>38</v>
      </c>
      <c r="Z367" s="633"/>
      <c r="AA367" s="633"/>
      <c r="AB367" s="634"/>
      <c r="AC367" s="131"/>
      <c r="AF367" s="106">
        <v>0.5</v>
      </c>
    </row>
    <row r="368" spans="1:32" ht="33" hidden="1" customHeight="1" x14ac:dyDescent="0.2">
      <c r="A368" s="146" t="s">
        <v>138</v>
      </c>
      <c r="B368" s="147"/>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8"/>
      <c r="Z368" s="148"/>
      <c r="AA368" s="148"/>
      <c r="AB368" s="148"/>
      <c r="AC368" s="112"/>
    </row>
    <row r="369" spans="1:32" ht="36" hidden="1" customHeight="1" x14ac:dyDescent="0.2">
      <c r="A369" s="635" t="s">
        <v>139</v>
      </c>
      <c r="B369" s="635"/>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112"/>
    </row>
    <row r="370" spans="1:32" ht="47.25" hidden="1" customHeight="1" x14ac:dyDescent="0.2">
      <c r="A370" s="425" t="s">
        <v>168</v>
      </c>
      <c r="B370" s="426"/>
      <c r="C370" s="426"/>
      <c r="D370" s="426"/>
      <c r="E370" s="426"/>
      <c r="F370" s="426"/>
      <c r="G370" s="426"/>
      <c r="H370" s="426"/>
      <c r="I370" s="426"/>
      <c r="J370" s="426"/>
      <c r="K370" s="426"/>
      <c r="L370" s="426"/>
      <c r="M370" s="426"/>
      <c r="N370" s="426"/>
      <c r="O370" s="426"/>
      <c r="P370" s="426"/>
      <c r="Q370" s="426"/>
      <c r="R370" s="426"/>
      <c r="S370" s="426"/>
      <c r="T370" s="426"/>
      <c r="U370" s="426"/>
      <c r="V370" s="426"/>
      <c r="W370" s="426"/>
      <c r="X370" s="427"/>
      <c r="Y370" s="632" t="s">
        <v>36</v>
      </c>
      <c r="Z370" s="633"/>
      <c r="AA370" s="633"/>
      <c r="AB370" s="634"/>
      <c r="AC370" s="131"/>
      <c r="AE370" s="254" t="str">
        <f>IF(AD366=3,AF366,IF(AD366=4,AF367,""))</f>
        <v/>
      </c>
    </row>
    <row r="371" spans="1:32" ht="33.75" hidden="1" customHeight="1" x14ac:dyDescent="0.2">
      <c r="A371" s="425" t="s">
        <v>189</v>
      </c>
      <c r="B371" s="426"/>
      <c r="C371" s="426"/>
      <c r="D371" s="426"/>
      <c r="E371" s="426"/>
      <c r="F371" s="426"/>
      <c r="G371" s="426"/>
      <c r="H371" s="426"/>
      <c r="I371" s="426"/>
      <c r="J371" s="426"/>
      <c r="K371" s="426"/>
      <c r="L371" s="426"/>
      <c r="M371" s="426"/>
      <c r="N371" s="426"/>
      <c r="O371" s="426"/>
      <c r="P371" s="426"/>
      <c r="Q371" s="426"/>
      <c r="R371" s="426"/>
      <c r="S371" s="426"/>
      <c r="T371" s="426"/>
      <c r="U371" s="426"/>
      <c r="V371" s="426"/>
      <c r="W371" s="426"/>
      <c r="X371" s="427"/>
      <c r="Y371" s="632" t="s">
        <v>38</v>
      </c>
      <c r="Z371" s="633"/>
      <c r="AA371" s="633"/>
      <c r="AB371" s="634"/>
      <c r="AC371" s="131"/>
    </row>
    <row r="372" spans="1:32" hidden="1" x14ac:dyDescent="0.2"/>
    <row r="373" spans="1:32" ht="15" hidden="1" customHeight="1" x14ac:dyDescent="0.2">
      <c r="A373" s="395" t="s">
        <v>144</v>
      </c>
      <c r="B373" s="396"/>
      <c r="C373" s="396"/>
      <c r="D373" s="396"/>
      <c r="E373" s="396"/>
      <c r="F373" s="396"/>
      <c r="G373" s="396"/>
      <c r="H373" s="396"/>
      <c r="I373" s="396"/>
      <c r="J373" s="396"/>
      <c r="K373" s="396"/>
      <c r="L373" s="396"/>
      <c r="M373" s="396"/>
      <c r="N373" s="396"/>
      <c r="O373" s="396"/>
      <c r="P373" s="396"/>
      <c r="Q373" s="396"/>
      <c r="R373" s="396"/>
      <c r="S373" s="396"/>
      <c r="T373" s="396"/>
      <c r="U373" s="396"/>
      <c r="V373" s="396"/>
      <c r="W373" s="396"/>
      <c r="X373" s="396"/>
      <c r="Y373" s="396"/>
      <c r="Z373" s="396"/>
      <c r="AA373" s="396"/>
      <c r="AB373" s="396"/>
      <c r="AC373" s="397"/>
    </row>
    <row r="374" spans="1:32" ht="30" hidden="1" customHeight="1" x14ac:dyDescent="0.2">
      <c r="A374" s="408"/>
      <c r="B374" s="409"/>
      <c r="C374" s="409"/>
      <c r="D374" s="409"/>
      <c r="E374" s="409"/>
      <c r="F374" s="409"/>
      <c r="G374" s="409"/>
      <c r="H374" s="409"/>
      <c r="I374" s="409"/>
      <c r="J374" s="409"/>
      <c r="K374" s="409"/>
      <c r="L374" s="409"/>
      <c r="M374" s="409"/>
      <c r="N374" s="409"/>
      <c r="O374" s="409"/>
      <c r="P374" s="409"/>
      <c r="Q374" s="409"/>
      <c r="R374" s="409"/>
      <c r="S374" s="409"/>
      <c r="T374" s="409"/>
      <c r="U374" s="409"/>
      <c r="V374" s="409"/>
      <c r="W374" s="409"/>
      <c r="X374" s="409"/>
      <c r="Y374" s="409"/>
      <c r="Z374" s="409"/>
      <c r="AA374" s="409"/>
      <c r="AB374" s="409"/>
      <c r="AC374" s="410"/>
    </row>
    <row r="375" spans="1:32" hidden="1" x14ac:dyDescent="0.2"/>
    <row r="376" spans="1:32" hidden="1" x14ac:dyDescent="0.2"/>
    <row r="377" spans="1:32" ht="15" hidden="1" customHeight="1" x14ac:dyDescent="0.25">
      <c r="A377" s="456" t="s">
        <v>105</v>
      </c>
      <c r="B377" s="456"/>
      <c r="C377" s="456"/>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row>
    <row r="378" spans="1:32" ht="33" hidden="1" customHeight="1" x14ac:dyDescent="0.2">
      <c r="A378" s="422" t="s">
        <v>169</v>
      </c>
      <c r="B378" s="423"/>
      <c r="C378" s="423"/>
      <c r="D378" s="423"/>
      <c r="E378" s="423"/>
      <c r="F378" s="423"/>
      <c r="G378" s="423"/>
      <c r="H378" s="423"/>
      <c r="I378" s="423"/>
      <c r="J378" s="423"/>
      <c r="K378" s="423"/>
      <c r="L378" s="423"/>
      <c r="M378" s="423"/>
      <c r="N378" s="423"/>
      <c r="O378" s="423"/>
      <c r="P378" s="423"/>
      <c r="Q378" s="423"/>
      <c r="R378" s="423"/>
      <c r="S378" s="423"/>
      <c r="T378" s="423"/>
      <c r="U378" s="423"/>
      <c r="V378" s="423"/>
      <c r="W378" s="423"/>
      <c r="X378" s="424"/>
      <c r="Y378" s="428" t="s">
        <v>35</v>
      </c>
      <c r="Z378" s="429"/>
      <c r="AA378" s="429"/>
      <c r="AB378" s="430"/>
      <c r="AC378" s="131"/>
      <c r="AD378" s="4"/>
      <c r="AE378" s="254" t="str">
        <f>IF(AD378=1,AF378,IF(AD378=2,AF379,IF(AD378=3,AF380,IF(AD378=4,AF381,""))))</f>
        <v/>
      </c>
      <c r="AF378" s="106">
        <v>-0.5</v>
      </c>
    </row>
    <row r="379" spans="1:32" ht="20.25" hidden="1" customHeight="1" x14ac:dyDescent="0.2">
      <c r="A379" s="422" t="s">
        <v>170</v>
      </c>
      <c r="B379" s="423"/>
      <c r="C379" s="423"/>
      <c r="D379" s="423"/>
      <c r="E379" s="423"/>
      <c r="F379" s="423"/>
      <c r="G379" s="423"/>
      <c r="H379" s="423"/>
      <c r="I379" s="423"/>
      <c r="J379" s="423"/>
      <c r="K379" s="423"/>
      <c r="L379" s="423"/>
      <c r="M379" s="423"/>
      <c r="N379" s="423"/>
      <c r="O379" s="423"/>
      <c r="P379" s="423"/>
      <c r="Q379" s="423"/>
      <c r="R379" s="423"/>
      <c r="S379" s="423"/>
      <c r="T379" s="423"/>
      <c r="U379" s="423"/>
      <c r="V379" s="423"/>
      <c r="W379" s="423"/>
      <c r="X379" s="424"/>
      <c r="Y379" s="428" t="s">
        <v>36</v>
      </c>
      <c r="Z379" s="429"/>
      <c r="AA379" s="429"/>
      <c r="AB379" s="430"/>
      <c r="AC379" s="131"/>
      <c r="AF379" s="106">
        <v>0</v>
      </c>
    </row>
    <row r="380" spans="1:32" ht="32.25" hidden="1" customHeight="1" x14ac:dyDescent="0.2">
      <c r="A380" s="422" t="s">
        <v>171</v>
      </c>
      <c r="B380" s="423"/>
      <c r="C380" s="423"/>
      <c r="D380" s="423"/>
      <c r="E380" s="423"/>
      <c r="F380" s="423"/>
      <c r="G380" s="423"/>
      <c r="H380" s="423"/>
      <c r="I380" s="423"/>
      <c r="J380" s="423"/>
      <c r="K380" s="423"/>
      <c r="L380" s="423"/>
      <c r="M380" s="423"/>
      <c r="N380" s="423"/>
      <c r="O380" s="423"/>
      <c r="P380" s="423"/>
      <c r="Q380" s="423"/>
      <c r="R380" s="423"/>
      <c r="S380" s="423"/>
      <c r="T380" s="423"/>
      <c r="U380" s="423"/>
      <c r="V380" s="423"/>
      <c r="W380" s="423"/>
      <c r="X380" s="424"/>
      <c r="Y380" s="428" t="s">
        <v>37</v>
      </c>
      <c r="Z380" s="429"/>
      <c r="AA380" s="429"/>
      <c r="AB380" s="430"/>
      <c r="AC380" s="131"/>
      <c r="AF380" s="106">
        <v>0.25</v>
      </c>
    </row>
    <row r="381" spans="1:32" ht="20.25" hidden="1" customHeight="1" x14ac:dyDescent="0.2">
      <c r="A381" s="422" t="s">
        <v>172</v>
      </c>
      <c r="B381" s="423"/>
      <c r="C381" s="423"/>
      <c r="D381" s="423"/>
      <c r="E381" s="423"/>
      <c r="F381" s="423"/>
      <c r="G381" s="423"/>
      <c r="H381" s="423"/>
      <c r="I381" s="423"/>
      <c r="J381" s="423"/>
      <c r="K381" s="423"/>
      <c r="L381" s="423"/>
      <c r="M381" s="423"/>
      <c r="N381" s="423"/>
      <c r="O381" s="423"/>
      <c r="P381" s="423"/>
      <c r="Q381" s="423"/>
      <c r="R381" s="423"/>
      <c r="S381" s="423"/>
      <c r="T381" s="423"/>
      <c r="U381" s="423"/>
      <c r="V381" s="423"/>
      <c r="W381" s="423"/>
      <c r="X381" s="424"/>
      <c r="Y381" s="428" t="s">
        <v>38</v>
      </c>
      <c r="Z381" s="429"/>
      <c r="AA381" s="429"/>
      <c r="AB381" s="430"/>
      <c r="AC381" s="131"/>
      <c r="AF381" s="106">
        <v>0.5</v>
      </c>
    </row>
    <row r="382" spans="1:32" hidden="1" x14ac:dyDescent="0.2"/>
    <row r="383" spans="1:32" hidden="1" x14ac:dyDescent="0.2"/>
    <row r="384" spans="1:32" ht="15" hidden="1" customHeight="1" x14ac:dyDescent="0.2">
      <c r="A384" s="395" t="s">
        <v>144</v>
      </c>
      <c r="B384" s="396"/>
      <c r="C384" s="396"/>
      <c r="D384" s="396"/>
      <c r="E384" s="396"/>
      <c r="F384" s="396"/>
      <c r="G384" s="396"/>
      <c r="H384" s="396"/>
      <c r="I384" s="396"/>
      <c r="J384" s="396"/>
      <c r="K384" s="396"/>
      <c r="L384" s="396"/>
      <c r="M384" s="396"/>
      <c r="N384" s="396"/>
      <c r="O384" s="396"/>
      <c r="P384" s="396"/>
      <c r="Q384" s="396"/>
      <c r="R384" s="396"/>
      <c r="S384" s="396"/>
      <c r="T384" s="396"/>
      <c r="U384" s="396"/>
      <c r="V384" s="396"/>
      <c r="W384" s="396"/>
      <c r="X384" s="396"/>
      <c r="Y384" s="396"/>
      <c r="Z384" s="396"/>
      <c r="AA384" s="396"/>
      <c r="AB384" s="396"/>
      <c r="AC384" s="397"/>
    </row>
    <row r="385" spans="1:32" ht="30" hidden="1" customHeight="1" x14ac:dyDescent="0.2">
      <c r="A385" s="408"/>
      <c r="B385" s="409"/>
      <c r="C385" s="409"/>
      <c r="D385" s="409"/>
      <c r="E385" s="409"/>
      <c r="F385" s="409"/>
      <c r="G385" s="409"/>
      <c r="H385" s="409"/>
      <c r="I385" s="409"/>
      <c r="J385" s="409"/>
      <c r="K385" s="409"/>
      <c r="L385" s="409"/>
      <c r="M385" s="409"/>
      <c r="N385" s="409"/>
      <c r="O385" s="409"/>
      <c r="P385" s="409"/>
      <c r="Q385" s="409"/>
      <c r="R385" s="409"/>
      <c r="S385" s="409"/>
      <c r="T385" s="409"/>
      <c r="U385" s="409"/>
      <c r="V385" s="409"/>
      <c r="W385" s="409"/>
      <c r="X385" s="409"/>
      <c r="Y385" s="409"/>
      <c r="Z385" s="409"/>
      <c r="AA385" s="409"/>
      <c r="AB385" s="409"/>
      <c r="AC385" s="410"/>
    </row>
    <row r="386" spans="1:32" hidden="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row>
    <row r="387" spans="1:32" hidden="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row>
    <row r="388" spans="1:32" hidden="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row>
    <row r="389" spans="1:32" hidden="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row>
    <row r="390" spans="1:32" hidden="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row>
    <row r="391" spans="1:32" hidden="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row>
    <row r="392" spans="1:32" hidden="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row>
    <row r="393" spans="1:32" s="259" customFormat="1" ht="267" hidden="1" customHeight="1" x14ac:dyDescent="0.2">
      <c r="A393" s="425" t="s">
        <v>371</v>
      </c>
      <c r="B393" s="426"/>
      <c r="C393" s="426"/>
      <c r="D393" s="426"/>
      <c r="E393" s="426"/>
      <c r="F393" s="426"/>
      <c r="G393" s="426"/>
      <c r="H393" s="426"/>
      <c r="I393" s="426"/>
      <c r="J393" s="426"/>
      <c r="K393" s="426"/>
      <c r="L393" s="426"/>
      <c r="M393" s="426"/>
      <c r="N393" s="426"/>
      <c r="O393" s="426"/>
      <c r="P393" s="426"/>
      <c r="Q393" s="426"/>
      <c r="R393" s="426"/>
      <c r="S393" s="426"/>
      <c r="T393" s="426"/>
      <c r="U393" s="426"/>
      <c r="V393" s="426"/>
      <c r="W393" s="426"/>
      <c r="X393" s="426"/>
      <c r="Y393" s="426"/>
      <c r="Z393" s="426"/>
      <c r="AA393" s="426"/>
      <c r="AB393" s="426"/>
      <c r="AC393" s="427"/>
      <c r="AD393" s="258"/>
    </row>
    <row r="394" spans="1:32" hidden="1" x14ac:dyDescent="0.2"/>
    <row r="395" spans="1:32" hidden="1" x14ac:dyDescent="0.2"/>
    <row r="396" spans="1:32" ht="15" hidden="1" x14ac:dyDescent="0.25">
      <c r="A396" s="149" t="s">
        <v>296</v>
      </c>
      <c r="B396" s="139" t="s">
        <v>215</v>
      </c>
      <c r="C396" s="139"/>
      <c r="D396" s="139"/>
      <c r="E396" s="139"/>
      <c r="F396" s="139"/>
      <c r="G396" s="139"/>
      <c r="H396" s="139"/>
      <c r="I396" s="139"/>
      <c r="J396" s="139"/>
      <c r="K396" s="139"/>
      <c r="L396" s="139"/>
      <c r="M396" s="139"/>
      <c r="N396" s="139"/>
      <c r="O396" s="139"/>
      <c r="P396" s="139"/>
      <c r="Q396" s="139"/>
      <c r="R396" s="139"/>
      <c r="S396" s="139"/>
      <c r="T396" s="139"/>
      <c r="U396" s="139"/>
      <c r="V396" s="139"/>
      <c r="W396" s="139"/>
      <c r="X396" s="139"/>
      <c r="Y396" s="139"/>
      <c r="Z396" s="139"/>
      <c r="AA396" s="139"/>
      <c r="AB396" s="139"/>
      <c r="AC396" s="139"/>
    </row>
    <row r="397" spans="1:32" ht="15" hidden="1" x14ac:dyDescent="0.25">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row>
    <row r="398" spans="1:32" ht="30.75" hidden="1" customHeight="1" x14ac:dyDescent="0.25">
      <c r="A398" s="512" t="s">
        <v>106</v>
      </c>
      <c r="B398" s="512"/>
      <c r="C398" s="512"/>
      <c r="D398" s="512"/>
      <c r="E398" s="512"/>
      <c r="F398" s="512"/>
      <c r="G398" s="512"/>
      <c r="H398" s="512"/>
      <c r="I398" s="512"/>
      <c r="J398" s="512"/>
      <c r="K398" s="512"/>
      <c r="L398" s="512"/>
      <c r="M398" s="512"/>
      <c r="N398" s="512"/>
      <c r="O398" s="512"/>
      <c r="P398" s="512"/>
      <c r="Q398" s="512"/>
      <c r="R398" s="512"/>
      <c r="S398" s="512"/>
      <c r="T398" s="512"/>
      <c r="U398" s="512"/>
      <c r="V398" s="512"/>
      <c r="W398" s="512"/>
      <c r="X398" s="512"/>
      <c r="Y398" s="512"/>
      <c r="Z398" s="512"/>
      <c r="AA398" s="512"/>
      <c r="AB398" s="512"/>
      <c r="AC398" s="512"/>
    </row>
    <row r="399" spans="1:32" ht="13.5" hidden="1" customHeight="1" x14ac:dyDescent="0.2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row>
    <row r="400" spans="1:32" ht="21" hidden="1" customHeight="1" x14ac:dyDescent="0.2">
      <c r="A400" s="422" t="s">
        <v>146</v>
      </c>
      <c r="B400" s="423"/>
      <c r="C400" s="423"/>
      <c r="D400" s="423"/>
      <c r="E400" s="423"/>
      <c r="F400" s="423"/>
      <c r="G400" s="423"/>
      <c r="H400" s="423"/>
      <c r="I400" s="423"/>
      <c r="J400" s="423"/>
      <c r="K400" s="423"/>
      <c r="L400" s="423"/>
      <c r="M400" s="423"/>
      <c r="N400" s="423"/>
      <c r="O400" s="423"/>
      <c r="P400" s="423"/>
      <c r="Q400" s="423"/>
      <c r="R400" s="423"/>
      <c r="S400" s="423"/>
      <c r="T400" s="423"/>
      <c r="U400" s="423"/>
      <c r="V400" s="423"/>
      <c r="W400" s="423"/>
      <c r="X400" s="424"/>
      <c r="Y400" s="428" t="s">
        <v>36</v>
      </c>
      <c r="Z400" s="429"/>
      <c r="AA400" s="429"/>
      <c r="AB400" s="430"/>
      <c r="AC400" s="131"/>
      <c r="AD400" s="4"/>
      <c r="AE400" s="254" t="str">
        <f>IF(AD400=1,AF400,IF(AD400=2,AF401,""))</f>
        <v/>
      </c>
      <c r="AF400" s="106">
        <v>0</v>
      </c>
    </row>
    <row r="401" spans="1:32" ht="32.25" hidden="1" customHeight="1" x14ac:dyDescent="0.2">
      <c r="A401" s="422" t="s">
        <v>147</v>
      </c>
      <c r="B401" s="423"/>
      <c r="C401" s="423"/>
      <c r="D401" s="423"/>
      <c r="E401" s="423"/>
      <c r="F401" s="423"/>
      <c r="G401" s="423"/>
      <c r="H401" s="423"/>
      <c r="I401" s="423"/>
      <c r="J401" s="423"/>
      <c r="K401" s="423"/>
      <c r="L401" s="423"/>
      <c r="M401" s="423"/>
      <c r="N401" s="423"/>
      <c r="O401" s="423"/>
      <c r="P401" s="423"/>
      <c r="Q401" s="423"/>
      <c r="R401" s="423"/>
      <c r="S401" s="423"/>
      <c r="T401" s="423"/>
      <c r="U401" s="423"/>
      <c r="V401" s="423"/>
      <c r="W401" s="423"/>
      <c r="X401" s="424"/>
      <c r="Y401" s="428" t="s">
        <v>38</v>
      </c>
      <c r="Z401" s="429"/>
      <c r="AA401" s="429"/>
      <c r="AB401" s="430"/>
      <c r="AC401" s="131"/>
      <c r="AF401" s="106">
        <v>0.5</v>
      </c>
    </row>
    <row r="402" spans="1:32" hidden="1" x14ac:dyDescent="0.2"/>
    <row r="403" spans="1:32" ht="15" hidden="1" customHeight="1" x14ac:dyDescent="0.2">
      <c r="A403" s="395" t="s">
        <v>144</v>
      </c>
      <c r="B403" s="396"/>
      <c r="C403" s="396"/>
      <c r="D403" s="396"/>
      <c r="E403" s="396"/>
      <c r="F403" s="396"/>
      <c r="G403" s="396"/>
      <c r="H403" s="396"/>
      <c r="I403" s="396"/>
      <c r="J403" s="396"/>
      <c r="K403" s="396"/>
      <c r="L403" s="396"/>
      <c r="M403" s="396"/>
      <c r="N403" s="396"/>
      <c r="O403" s="396"/>
      <c r="P403" s="396"/>
      <c r="Q403" s="396"/>
      <c r="R403" s="396"/>
      <c r="S403" s="396"/>
      <c r="T403" s="396"/>
      <c r="U403" s="396"/>
      <c r="V403" s="396"/>
      <c r="W403" s="396"/>
      <c r="X403" s="396"/>
      <c r="Y403" s="396"/>
      <c r="Z403" s="396"/>
      <c r="AA403" s="396"/>
      <c r="AB403" s="396"/>
      <c r="AC403" s="397"/>
    </row>
    <row r="404" spans="1:32" ht="30" hidden="1" customHeight="1" x14ac:dyDescent="0.2">
      <c r="A404" s="408"/>
      <c r="B404" s="409"/>
      <c r="C404" s="409"/>
      <c r="D404" s="409"/>
      <c r="E404" s="409"/>
      <c r="F404" s="409"/>
      <c r="G404" s="409"/>
      <c r="H404" s="409"/>
      <c r="I404" s="409"/>
      <c r="J404" s="409"/>
      <c r="K404" s="409"/>
      <c r="L404" s="409"/>
      <c r="M404" s="409"/>
      <c r="N404" s="409"/>
      <c r="O404" s="409"/>
      <c r="P404" s="409"/>
      <c r="Q404" s="409"/>
      <c r="R404" s="409"/>
      <c r="S404" s="409"/>
      <c r="T404" s="409"/>
      <c r="U404" s="409"/>
      <c r="V404" s="409"/>
      <c r="W404" s="409"/>
      <c r="X404" s="409"/>
      <c r="Y404" s="409"/>
      <c r="Z404" s="409"/>
      <c r="AA404" s="409"/>
      <c r="AB404" s="409"/>
      <c r="AC404" s="410"/>
    </row>
    <row r="405" spans="1:32" hidden="1" x14ac:dyDescent="0.2"/>
    <row r="406" spans="1:32" hidden="1" x14ac:dyDescent="0.2"/>
    <row r="407" spans="1:32" ht="19.5" hidden="1" customHeight="1" x14ac:dyDescent="0.25">
      <c r="A407" s="512" t="s">
        <v>107</v>
      </c>
      <c r="B407" s="512"/>
      <c r="C407" s="512"/>
      <c r="D407" s="512"/>
      <c r="E407" s="512"/>
      <c r="F407" s="512"/>
      <c r="G407" s="512"/>
      <c r="H407" s="512"/>
      <c r="I407" s="512"/>
      <c r="J407" s="512"/>
      <c r="K407" s="512"/>
      <c r="L407" s="512"/>
      <c r="M407" s="512"/>
      <c r="N407" s="512"/>
      <c r="O407" s="512"/>
      <c r="P407" s="512"/>
      <c r="Q407" s="512"/>
      <c r="R407" s="512"/>
      <c r="S407" s="512"/>
      <c r="T407" s="512"/>
      <c r="U407" s="512"/>
      <c r="V407" s="512"/>
      <c r="W407" s="512"/>
      <c r="X407" s="512"/>
      <c r="Y407" s="512"/>
      <c r="Z407" s="512"/>
      <c r="AA407" s="512"/>
      <c r="AB407" s="512"/>
      <c r="AC407" s="512"/>
    </row>
    <row r="408" spans="1:32" ht="17.25" hidden="1" customHeight="1" x14ac:dyDescent="0.25">
      <c r="A408" s="631" t="s">
        <v>54</v>
      </c>
      <c r="B408" s="631"/>
      <c r="C408" s="631"/>
      <c r="D408" s="631"/>
      <c r="E408" s="631"/>
      <c r="F408" s="631"/>
      <c r="G408" s="631"/>
      <c r="H408" s="631"/>
      <c r="I408" s="631"/>
      <c r="J408" s="631"/>
      <c r="K408" s="631"/>
      <c r="L408" s="631"/>
      <c r="M408" s="631"/>
      <c r="N408" s="631"/>
      <c r="O408" s="631"/>
      <c r="P408" s="631"/>
      <c r="Q408" s="631"/>
      <c r="R408" s="150"/>
      <c r="S408" s="150"/>
      <c r="T408" s="150"/>
      <c r="U408" s="150"/>
      <c r="V408" s="150"/>
      <c r="W408" s="150"/>
      <c r="X408" s="150"/>
      <c r="Y408" s="150"/>
      <c r="Z408" s="150"/>
      <c r="AA408" s="150"/>
      <c r="AB408" s="150"/>
      <c r="AC408" s="150"/>
    </row>
    <row r="409" spans="1:32" ht="15" hidden="1" x14ac:dyDescent="0.2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row>
    <row r="410" spans="1:32" ht="18" hidden="1" customHeight="1" x14ac:dyDescent="0.2">
      <c r="A410" s="422" t="s">
        <v>173</v>
      </c>
      <c r="B410" s="423"/>
      <c r="C410" s="423"/>
      <c r="D410" s="423"/>
      <c r="E410" s="423"/>
      <c r="F410" s="423"/>
      <c r="G410" s="423"/>
      <c r="H410" s="423"/>
      <c r="I410" s="423"/>
      <c r="J410" s="423"/>
      <c r="K410" s="423"/>
      <c r="L410" s="423"/>
      <c r="M410" s="423"/>
      <c r="N410" s="423"/>
      <c r="O410" s="423"/>
      <c r="P410" s="423"/>
      <c r="Q410" s="423"/>
      <c r="R410" s="423"/>
      <c r="S410" s="423"/>
      <c r="T410" s="423"/>
      <c r="U410" s="423"/>
      <c r="V410" s="423"/>
      <c r="W410" s="423"/>
      <c r="X410" s="424"/>
      <c r="Y410" s="428" t="s">
        <v>56</v>
      </c>
      <c r="Z410" s="429"/>
      <c r="AA410" s="429"/>
      <c r="AB410" s="430"/>
      <c r="AC410" s="131"/>
      <c r="AD410" s="4"/>
      <c r="AE410" s="254" t="str">
        <f>IF(AD410=1,AF410,IF(AD410=2,AF411,IF(AD410=3,AF412,IF(AD410=4,AF413,""))))</f>
        <v/>
      </c>
      <c r="AF410" s="106">
        <v>-0.25</v>
      </c>
    </row>
    <row r="411" spans="1:32" ht="18" hidden="1" customHeight="1" x14ac:dyDescent="0.2">
      <c r="A411" s="422" t="s">
        <v>174</v>
      </c>
      <c r="B411" s="423"/>
      <c r="C411" s="423"/>
      <c r="D411" s="423"/>
      <c r="E411" s="423"/>
      <c r="F411" s="423"/>
      <c r="G411" s="423"/>
      <c r="H411" s="423"/>
      <c r="I411" s="423"/>
      <c r="J411" s="423"/>
      <c r="K411" s="423"/>
      <c r="L411" s="423"/>
      <c r="M411" s="423"/>
      <c r="N411" s="423"/>
      <c r="O411" s="423"/>
      <c r="P411" s="423"/>
      <c r="Q411" s="423"/>
      <c r="R411" s="423"/>
      <c r="S411" s="423"/>
      <c r="T411" s="423"/>
      <c r="U411" s="423"/>
      <c r="V411" s="423"/>
      <c r="W411" s="423"/>
      <c r="X411" s="424"/>
      <c r="Y411" s="428" t="s">
        <v>36</v>
      </c>
      <c r="Z411" s="429"/>
      <c r="AA411" s="429"/>
      <c r="AB411" s="430"/>
      <c r="AC411" s="131"/>
      <c r="AF411" s="106">
        <v>0</v>
      </c>
    </row>
    <row r="412" spans="1:32" ht="32.25" hidden="1" customHeight="1" x14ac:dyDescent="0.2">
      <c r="A412" s="422" t="s">
        <v>175</v>
      </c>
      <c r="B412" s="423"/>
      <c r="C412" s="423"/>
      <c r="D412" s="423"/>
      <c r="E412" s="423"/>
      <c r="F412" s="423"/>
      <c r="G412" s="423"/>
      <c r="H412" s="423"/>
      <c r="I412" s="423"/>
      <c r="J412" s="423"/>
      <c r="K412" s="423"/>
      <c r="L412" s="423"/>
      <c r="M412" s="423"/>
      <c r="N412" s="423"/>
      <c r="O412" s="423"/>
      <c r="P412" s="423"/>
      <c r="Q412" s="423"/>
      <c r="R412" s="423"/>
      <c r="S412" s="423"/>
      <c r="T412" s="423"/>
      <c r="U412" s="423"/>
      <c r="V412" s="423"/>
      <c r="W412" s="423"/>
      <c r="X412" s="424"/>
      <c r="Y412" s="428" t="s">
        <v>57</v>
      </c>
      <c r="Z412" s="429"/>
      <c r="AA412" s="429"/>
      <c r="AB412" s="430"/>
      <c r="AC412" s="131"/>
      <c r="AF412" s="106">
        <v>0.125</v>
      </c>
    </row>
    <row r="413" spans="1:32" ht="18" hidden="1" customHeight="1" x14ac:dyDescent="0.2">
      <c r="A413" s="422" t="s">
        <v>176</v>
      </c>
      <c r="B413" s="423"/>
      <c r="C413" s="423"/>
      <c r="D413" s="423"/>
      <c r="E413" s="423"/>
      <c r="F413" s="423"/>
      <c r="G413" s="423"/>
      <c r="H413" s="423"/>
      <c r="I413" s="423"/>
      <c r="J413" s="423"/>
      <c r="K413" s="423"/>
      <c r="L413" s="423"/>
      <c r="M413" s="423"/>
      <c r="N413" s="423"/>
      <c r="O413" s="423"/>
      <c r="P413" s="423"/>
      <c r="Q413" s="423"/>
      <c r="R413" s="423"/>
      <c r="S413" s="423"/>
      <c r="T413" s="423"/>
      <c r="U413" s="423"/>
      <c r="V413" s="423"/>
      <c r="W413" s="423"/>
      <c r="X413" s="424"/>
      <c r="Y413" s="428" t="s">
        <v>37</v>
      </c>
      <c r="Z413" s="429"/>
      <c r="AA413" s="429"/>
      <c r="AB413" s="430"/>
      <c r="AC413" s="131"/>
      <c r="AF413" s="106">
        <v>0.25</v>
      </c>
    </row>
    <row r="414" spans="1:32" hidden="1" x14ac:dyDescent="0.2"/>
    <row r="415" spans="1:32" ht="15" hidden="1" customHeight="1" x14ac:dyDescent="0.2">
      <c r="A415" s="395" t="s">
        <v>144</v>
      </c>
      <c r="B415" s="396"/>
      <c r="C415" s="396"/>
      <c r="D415" s="396"/>
      <c r="E415" s="396"/>
      <c r="F415" s="396"/>
      <c r="G415" s="396"/>
      <c r="H415" s="396"/>
      <c r="I415" s="396"/>
      <c r="J415" s="396"/>
      <c r="K415" s="396"/>
      <c r="L415" s="396"/>
      <c r="M415" s="396"/>
      <c r="N415" s="396"/>
      <c r="O415" s="396"/>
      <c r="P415" s="396"/>
      <c r="Q415" s="396"/>
      <c r="R415" s="396"/>
      <c r="S415" s="396"/>
      <c r="T415" s="396"/>
      <c r="U415" s="396"/>
      <c r="V415" s="396"/>
      <c r="W415" s="396"/>
      <c r="X415" s="396"/>
      <c r="Y415" s="396"/>
      <c r="Z415" s="396"/>
      <c r="AA415" s="396"/>
      <c r="AB415" s="396"/>
      <c r="AC415" s="397"/>
    </row>
    <row r="416" spans="1:32" ht="30" hidden="1" customHeight="1" x14ac:dyDescent="0.2">
      <c r="A416" s="408"/>
      <c r="B416" s="409"/>
      <c r="C416" s="409"/>
      <c r="D416" s="409"/>
      <c r="E416" s="409"/>
      <c r="F416" s="409"/>
      <c r="G416" s="409"/>
      <c r="H416" s="409"/>
      <c r="I416" s="409"/>
      <c r="J416" s="409"/>
      <c r="K416" s="409"/>
      <c r="L416" s="409"/>
      <c r="M416" s="409"/>
      <c r="N416" s="409"/>
      <c r="O416" s="409"/>
      <c r="P416" s="409"/>
      <c r="Q416" s="409"/>
      <c r="R416" s="409"/>
      <c r="S416" s="409"/>
      <c r="T416" s="409"/>
      <c r="U416" s="409"/>
      <c r="V416" s="409"/>
      <c r="W416" s="409"/>
      <c r="X416" s="409"/>
      <c r="Y416" s="409"/>
      <c r="Z416" s="409"/>
      <c r="AA416" s="409"/>
      <c r="AB416" s="409"/>
      <c r="AC416" s="410"/>
    </row>
    <row r="417" spans="1:32" hidden="1" x14ac:dyDescent="0.2"/>
    <row r="418" spans="1:32" hidden="1" x14ac:dyDescent="0.2"/>
    <row r="419" spans="1:32" hidden="1" x14ac:dyDescent="0.2"/>
    <row r="420" spans="1:32" hidden="1" x14ac:dyDescent="0.2"/>
    <row r="421" spans="1:32" hidden="1" x14ac:dyDescent="0.2"/>
    <row r="422" spans="1:32" hidden="1" x14ac:dyDescent="0.2"/>
    <row r="423" spans="1:32" hidden="1" x14ac:dyDescent="0.2"/>
    <row r="424" spans="1:32" ht="15" hidden="1" customHeight="1" x14ac:dyDescent="0.25">
      <c r="A424" s="631" t="s">
        <v>55</v>
      </c>
      <c r="B424" s="631"/>
      <c r="C424" s="631"/>
      <c r="D424" s="631"/>
      <c r="E424" s="631"/>
      <c r="F424" s="631"/>
      <c r="G424" s="631"/>
      <c r="H424" s="631"/>
      <c r="I424" s="631"/>
      <c r="J424" s="631"/>
      <c r="K424" s="631"/>
      <c r="L424" s="631"/>
      <c r="M424" s="631"/>
      <c r="N424" s="631"/>
      <c r="O424" s="631"/>
      <c r="P424" s="631"/>
      <c r="Q424" s="631"/>
      <c r="R424" s="150"/>
      <c r="S424" s="150"/>
      <c r="T424" s="150"/>
      <c r="U424" s="150"/>
      <c r="V424" s="150"/>
      <c r="W424" s="150"/>
      <c r="X424" s="150"/>
      <c r="Y424" s="150"/>
      <c r="Z424" s="150"/>
      <c r="AA424" s="150"/>
      <c r="AB424" s="150"/>
      <c r="AC424" s="150"/>
    </row>
    <row r="425" spans="1:32" ht="15" hidden="1" x14ac:dyDescent="0.2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row>
    <row r="426" spans="1:32" ht="20.25" hidden="1" customHeight="1" x14ac:dyDescent="0.2">
      <c r="A426" s="444" t="s">
        <v>108</v>
      </c>
      <c r="B426" s="445"/>
      <c r="C426" s="445"/>
      <c r="D426" s="445"/>
      <c r="E426" s="445"/>
      <c r="F426" s="445"/>
      <c r="G426" s="445"/>
      <c r="H426" s="445"/>
      <c r="I426" s="445"/>
      <c r="J426" s="445"/>
      <c r="K426" s="445"/>
      <c r="L426" s="445"/>
      <c r="M426" s="445"/>
      <c r="N426" s="445"/>
      <c r="O426" s="445"/>
      <c r="P426" s="445"/>
      <c r="Q426" s="445"/>
      <c r="R426" s="445"/>
      <c r="S426" s="445"/>
      <c r="T426" s="445"/>
      <c r="U426" s="445"/>
      <c r="V426" s="445"/>
      <c r="W426" s="445"/>
      <c r="X426" s="446"/>
      <c r="Y426" s="428" t="s">
        <v>56</v>
      </c>
      <c r="Z426" s="429"/>
      <c r="AA426" s="429"/>
      <c r="AB426" s="430"/>
      <c r="AC426" s="131"/>
      <c r="AD426" s="4"/>
      <c r="AE426" s="254" t="str">
        <f>IF(AD426=1,AF426,IF(AD426=2,AF427,IF(AD426=3,AF428,"")))</f>
        <v/>
      </c>
      <c r="AF426" s="106">
        <v>-0.25</v>
      </c>
    </row>
    <row r="427" spans="1:32" ht="31.5" hidden="1" customHeight="1" x14ac:dyDescent="0.2">
      <c r="A427" s="444" t="s">
        <v>177</v>
      </c>
      <c r="B427" s="445"/>
      <c r="C427" s="445"/>
      <c r="D427" s="445"/>
      <c r="E427" s="445"/>
      <c r="F427" s="445"/>
      <c r="G427" s="445"/>
      <c r="H427" s="445"/>
      <c r="I427" s="445"/>
      <c r="J427" s="445"/>
      <c r="K427" s="445"/>
      <c r="L427" s="445"/>
      <c r="M427" s="445"/>
      <c r="N427" s="445"/>
      <c r="O427" s="445"/>
      <c r="P427" s="445"/>
      <c r="Q427" s="445"/>
      <c r="R427" s="445"/>
      <c r="S427" s="445"/>
      <c r="T427" s="445"/>
      <c r="U427" s="445"/>
      <c r="V427" s="445"/>
      <c r="W427" s="445"/>
      <c r="X427" s="446"/>
      <c r="Y427" s="428" t="s">
        <v>36</v>
      </c>
      <c r="Z427" s="429"/>
      <c r="AA427" s="429"/>
      <c r="AB427" s="430"/>
      <c r="AC427" s="131"/>
      <c r="AF427" s="106">
        <v>0</v>
      </c>
    </row>
    <row r="428" spans="1:32" ht="25.5" hidden="1" customHeight="1" x14ac:dyDescent="0.2">
      <c r="A428" s="444" t="s">
        <v>109</v>
      </c>
      <c r="B428" s="445"/>
      <c r="C428" s="445"/>
      <c r="D428" s="445"/>
      <c r="E428" s="445"/>
      <c r="F428" s="445"/>
      <c r="G428" s="445"/>
      <c r="H428" s="445"/>
      <c r="I428" s="445"/>
      <c r="J428" s="445"/>
      <c r="K428" s="445"/>
      <c r="L428" s="445"/>
      <c r="M428" s="445"/>
      <c r="N428" s="445"/>
      <c r="O428" s="445"/>
      <c r="P428" s="445"/>
      <c r="Q428" s="445"/>
      <c r="R428" s="445"/>
      <c r="S428" s="445"/>
      <c r="T428" s="445"/>
      <c r="U428" s="445"/>
      <c r="V428" s="445"/>
      <c r="W428" s="445"/>
      <c r="X428" s="446"/>
      <c r="Y428" s="428" t="s">
        <v>37</v>
      </c>
      <c r="Z428" s="429"/>
      <c r="AA428" s="429"/>
      <c r="AB428" s="430"/>
      <c r="AC428" s="131"/>
      <c r="AF428" s="106">
        <v>0.25</v>
      </c>
    </row>
    <row r="429" spans="1:32" hidden="1" x14ac:dyDescent="0.2"/>
    <row r="430" spans="1:32" ht="15" hidden="1" customHeight="1" x14ac:dyDescent="0.2">
      <c r="A430" s="395" t="s">
        <v>144</v>
      </c>
      <c r="B430" s="396"/>
      <c r="C430" s="396"/>
      <c r="D430" s="396"/>
      <c r="E430" s="396"/>
      <c r="F430" s="396"/>
      <c r="G430" s="396"/>
      <c r="H430" s="396"/>
      <c r="I430" s="396"/>
      <c r="J430" s="396"/>
      <c r="K430" s="396"/>
      <c r="L430" s="396"/>
      <c r="M430" s="396"/>
      <c r="N430" s="396"/>
      <c r="O430" s="396"/>
      <c r="P430" s="396"/>
      <c r="Q430" s="396"/>
      <c r="R430" s="396"/>
      <c r="S430" s="396"/>
      <c r="T430" s="396"/>
      <c r="U430" s="396"/>
      <c r="V430" s="396"/>
      <c r="W430" s="396"/>
      <c r="X430" s="396"/>
      <c r="Y430" s="396"/>
      <c r="Z430" s="396"/>
      <c r="AA430" s="396"/>
      <c r="AB430" s="396"/>
      <c r="AC430" s="397"/>
    </row>
    <row r="431" spans="1:32" ht="30" hidden="1" customHeight="1" x14ac:dyDescent="0.2">
      <c r="A431" s="408"/>
      <c r="B431" s="409"/>
      <c r="C431" s="409"/>
      <c r="D431" s="409"/>
      <c r="E431" s="409"/>
      <c r="F431" s="409"/>
      <c r="G431" s="409"/>
      <c r="H431" s="409"/>
      <c r="I431" s="409"/>
      <c r="J431" s="409"/>
      <c r="K431" s="409"/>
      <c r="L431" s="409"/>
      <c r="M431" s="409"/>
      <c r="N431" s="409"/>
      <c r="O431" s="409"/>
      <c r="P431" s="409"/>
      <c r="Q431" s="409"/>
      <c r="R431" s="409"/>
      <c r="S431" s="409"/>
      <c r="T431" s="409"/>
      <c r="U431" s="409"/>
      <c r="V431" s="409"/>
      <c r="W431" s="409"/>
      <c r="X431" s="409"/>
      <c r="Y431" s="409"/>
      <c r="Z431" s="409"/>
      <c r="AA431" s="409"/>
      <c r="AB431" s="409"/>
      <c r="AC431" s="410"/>
    </row>
    <row r="432" spans="1:32" hidden="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row>
    <row r="433" spans="1:34" hidden="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row>
    <row r="434" spans="1:34" ht="128.25" hidden="1" customHeight="1" x14ac:dyDescent="0.2">
      <c r="A434" s="546" t="s">
        <v>283</v>
      </c>
      <c r="B434" s="547"/>
      <c r="C434" s="547"/>
      <c r="D434" s="547"/>
      <c r="E434" s="547"/>
      <c r="F434" s="547"/>
      <c r="G434" s="547"/>
      <c r="H434" s="547"/>
      <c r="I434" s="547"/>
      <c r="J434" s="547"/>
      <c r="K434" s="547"/>
      <c r="L434" s="547"/>
      <c r="M434" s="547"/>
      <c r="N434" s="547"/>
      <c r="O434" s="547"/>
      <c r="P434" s="547"/>
      <c r="Q434" s="547"/>
      <c r="R434" s="547"/>
      <c r="S434" s="547"/>
      <c r="T434" s="547"/>
      <c r="U434" s="547"/>
      <c r="V434" s="547"/>
      <c r="W434" s="547"/>
      <c r="X434" s="547"/>
      <c r="Y434" s="547"/>
      <c r="Z434" s="547"/>
      <c r="AA434" s="547"/>
      <c r="AB434" s="547"/>
      <c r="AC434" s="548"/>
    </row>
    <row r="435" spans="1:34" ht="23.25" hidden="1" customHeight="1" x14ac:dyDescent="0.2">
      <c r="A435" s="638" t="s">
        <v>284</v>
      </c>
      <c r="B435" s="639"/>
      <c r="C435" s="639"/>
      <c r="D435" s="639"/>
      <c r="E435" s="639"/>
      <c r="F435" s="639"/>
      <c r="G435" s="639"/>
      <c r="H435" s="639"/>
      <c r="I435" s="639"/>
      <c r="J435" s="639"/>
      <c r="K435" s="639"/>
      <c r="L435" s="639"/>
      <c r="M435" s="639"/>
      <c r="N435" s="639"/>
      <c r="O435" s="639"/>
      <c r="P435" s="639"/>
      <c r="Q435" s="639"/>
      <c r="R435" s="639"/>
      <c r="S435" s="639"/>
      <c r="T435" s="639"/>
      <c r="U435" s="639"/>
      <c r="V435" s="639"/>
      <c r="W435" s="639"/>
      <c r="X435" s="639"/>
      <c r="Y435" s="639"/>
      <c r="Z435" s="639"/>
      <c r="AA435" s="639"/>
      <c r="AB435" s="639"/>
      <c r="AC435" s="640"/>
    </row>
    <row r="436" spans="1:34" ht="184.5" hidden="1" customHeight="1" x14ac:dyDescent="0.2">
      <c r="A436" s="564" t="s">
        <v>276</v>
      </c>
      <c r="B436" s="565"/>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6"/>
    </row>
    <row r="437" spans="1:34" hidden="1" x14ac:dyDescent="0.2"/>
    <row r="438" spans="1:34" hidden="1" x14ac:dyDescent="0.2"/>
    <row r="439" spans="1:34" hidden="1" x14ac:dyDescent="0.2"/>
    <row r="440" spans="1:34" hidden="1" x14ac:dyDescent="0.2"/>
    <row r="441" spans="1:34" hidden="1" x14ac:dyDescent="0.2"/>
    <row r="442" spans="1:34" hidden="1" x14ac:dyDescent="0.2"/>
    <row r="443" spans="1:34" hidden="1" x14ac:dyDescent="0.2"/>
    <row r="444" spans="1:34" ht="18" hidden="1" x14ac:dyDescent="0.25">
      <c r="A444" s="407" t="s">
        <v>58</v>
      </c>
      <c r="B444" s="407"/>
      <c r="C444" s="407"/>
      <c r="D444" s="407"/>
      <c r="E444" s="407"/>
      <c r="F444" s="407"/>
      <c r="G444" s="407"/>
      <c r="H444" s="407"/>
      <c r="I444" s="407"/>
      <c r="J444" s="407"/>
      <c r="K444" s="407"/>
      <c r="L444" s="407"/>
      <c r="M444" s="407"/>
      <c r="N444" s="407"/>
      <c r="O444" s="407"/>
      <c r="P444" s="407"/>
      <c r="Q444" s="407"/>
      <c r="R444" s="407"/>
      <c r="S444" s="407"/>
      <c r="T444" s="407"/>
      <c r="U444" s="407"/>
      <c r="V444" s="407"/>
      <c r="W444" s="407"/>
      <c r="X444" s="407"/>
      <c r="Y444" s="407"/>
      <c r="Z444" s="407"/>
      <c r="AA444" s="407"/>
      <c r="AB444" s="407"/>
      <c r="AC444" s="407"/>
      <c r="AE444" s="283" t="s">
        <v>383</v>
      </c>
    </row>
    <row r="445" spans="1:34" ht="15.75" customHeight="1" x14ac:dyDescent="0.2">
      <c r="A445" s="378" t="s">
        <v>384</v>
      </c>
      <c r="B445" s="151" t="s">
        <v>295</v>
      </c>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c r="AA445" s="151"/>
      <c r="AB445" s="151"/>
      <c r="AC445" s="151"/>
      <c r="AE445" s="283" t="s">
        <v>379</v>
      </c>
    </row>
    <row r="446" spans="1:34" ht="15.75" customHeight="1" x14ac:dyDescent="0.2">
      <c r="Q446" s="142"/>
    </row>
    <row r="447" spans="1:34" ht="15.75" customHeight="1" x14ac:dyDescent="0.25">
      <c r="A447" s="456" t="s">
        <v>386</v>
      </c>
      <c r="B447" s="456"/>
      <c r="C447" s="456"/>
      <c r="D447" s="456"/>
      <c r="E447" s="456"/>
      <c r="F447" s="456"/>
      <c r="G447" s="456"/>
      <c r="H447" s="456"/>
      <c r="I447" s="456"/>
      <c r="J447" s="456"/>
      <c r="K447" s="456"/>
      <c r="L447" s="456"/>
      <c r="M447" s="456"/>
      <c r="N447" s="456"/>
      <c r="O447" s="456"/>
      <c r="P447" s="456"/>
      <c r="Q447" s="456"/>
      <c r="R447" s="456"/>
      <c r="S447" s="456"/>
      <c r="T447" s="456"/>
      <c r="U447" s="456"/>
      <c r="V447" s="456"/>
      <c r="W447" s="456"/>
      <c r="X447" s="456"/>
      <c r="Y447" s="456"/>
      <c r="Z447" s="456"/>
      <c r="AA447" s="456"/>
      <c r="AB447" s="456"/>
      <c r="AC447" s="456"/>
      <c r="AE447" s="283" t="s">
        <v>387</v>
      </c>
      <c r="AF447" s="283"/>
      <c r="AG447" s="283"/>
      <c r="AH447" s="283"/>
    </row>
    <row r="448" spans="1:34" ht="19.5" customHeight="1" x14ac:dyDescent="0.2">
      <c r="A448" s="422" t="s">
        <v>178</v>
      </c>
      <c r="B448" s="423"/>
      <c r="C448" s="423"/>
      <c r="D448" s="423"/>
      <c r="E448" s="423"/>
      <c r="F448" s="423"/>
      <c r="G448" s="423"/>
      <c r="H448" s="423"/>
      <c r="I448" s="423"/>
      <c r="J448" s="423"/>
      <c r="K448" s="423"/>
      <c r="L448" s="423"/>
      <c r="M448" s="423"/>
      <c r="N448" s="423"/>
      <c r="O448" s="423"/>
      <c r="P448" s="423"/>
      <c r="Q448" s="423"/>
      <c r="R448" s="423"/>
      <c r="S448" s="423"/>
      <c r="T448" s="423"/>
      <c r="U448" s="423"/>
      <c r="V448" s="423"/>
      <c r="W448" s="423"/>
      <c r="X448" s="424"/>
      <c r="Y448" s="513" t="s">
        <v>50</v>
      </c>
      <c r="Z448" s="429"/>
      <c r="AA448" s="429"/>
      <c r="AB448" s="430"/>
      <c r="AC448" s="131"/>
      <c r="AD448" s="4"/>
      <c r="AE448" s="254" t="str">
        <f>IF(AD448=1,AF448,IF(AD448=2,AF449,IF(AD448=3,AF450,IF(AD448=4,AF451,""))))</f>
        <v/>
      </c>
      <c r="AF448" s="106">
        <v>-1</v>
      </c>
    </row>
    <row r="449" spans="1:32" ht="19.5" customHeight="1" x14ac:dyDescent="0.2">
      <c r="A449" s="422" t="s">
        <v>179</v>
      </c>
      <c r="B449" s="423"/>
      <c r="C449" s="423"/>
      <c r="D449" s="423"/>
      <c r="E449" s="423"/>
      <c r="F449" s="423"/>
      <c r="G449" s="423"/>
      <c r="H449" s="423"/>
      <c r="I449" s="423"/>
      <c r="J449" s="423"/>
      <c r="K449" s="423"/>
      <c r="L449" s="423"/>
      <c r="M449" s="423"/>
      <c r="N449" s="423"/>
      <c r="O449" s="423"/>
      <c r="P449" s="423"/>
      <c r="Q449" s="423"/>
      <c r="R449" s="423"/>
      <c r="S449" s="423"/>
      <c r="T449" s="423"/>
      <c r="U449" s="423"/>
      <c r="V449" s="423"/>
      <c r="W449" s="423"/>
      <c r="X449" s="424"/>
      <c r="Y449" s="513" t="s">
        <v>36</v>
      </c>
      <c r="Z449" s="429"/>
      <c r="AA449" s="429"/>
      <c r="AB449" s="430"/>
      <c r="AC449" s="131"/>
      <c r="AF449" s="106">
        <v>0</v>
      </c>
    </row>
    <row r="450" spans="1:32" ht="31.5" customHeight="1" x14ac:dyDescent="0.2">
      <c r="A450" s="422" t="s">
        <v>180</v>
      </c>
      <c r="B450" s="423"/>
      <c r="C450" s="423"/>
      <c r="D450" s="423"/>
      <c r="E450" s="423"/>
      <c r="F450" s="423"/>
      <c r="G450" s="423"/>
      <c r="H450" s="423"/>
      <c r="I450" s="423"/>
      <c r="J450" s="423"/>
      <c r="K450" s="423"/>
      <c r="L450" s="423"/>
      <c r="M450" s="423"/>
      <c r="N450" s="423"/>
      <c r="O450" s="423"/>
      <c r="P450" s="423"/>
      <c r="Q450" s="423"/>
      <c r="R450" s="423"/>
      <c r="S450" s="423"/>
      <c r="T450" s="423"/>
      <c r="U450" s="423"/>
      <c r="V450" s="423"/>
      <c r="W450" s="423"/>
      <c r="X450" s="424"/>
      <c r="Y450" s="513" t="s">
        <v>38</v>
      </c>
      <c r="Z450" s="429"/>
      <c r="AA450" s="429"/>
      <c r="AB450" s="430"/>
      <c r="AC450" s="131"/>
      <c r="AF450" s="106">
        <v>0.5</v>
      </c>
    </row>
    <row r="451" spans="1:32" ht="18" customHeight="1" x14ac:dyDescent="0.2">
      <c r="A451" s="422" t="s">
        <v>181</v>
      </c>
      <c r="B451" s="423"/>
      <c r="C451" s="423"/>
      <c r="D451" s="423"/>
      <c r="E451" s="423"/>
      <c r="F451" s="423"/>
      <c r="G451" s="423"/>
      <c r="H451" s="423"/>
      <c r="I451" s="423"/>
      <c r="J451" s="423"/>
      <c r="K451" s="423"/>
      <c r="L451" s="423"/>
      <c r="M451" s="423"/>
      <c r="N451" s="423"/>
      <c r="O451" s="423"/>
      <c r="P451" s="423"/>
      <c r="Q451" s="423"/>
      <c r="R451" s="423"/>
      <c r="S451" s="423"/>
      <c r="T451" s="423"/>
      <c r="U451" s="423"/>
      <c r="V451" s="423"/>
      <c r="W451" s="423"/>
      <c r="X451" s="424"/>
      <c r="Y451" s="513" t="s">
        <v>51</v>
      </c>
      <c r="Z451" s="429"/>
      <c r="AA451" s="429"/>
      <c r="AB451" s="430"/>
      <c r="AC451" s="131"/>
      <c r="AF451" s="106">
        <v>1</v>
      </c>
    </row>
    <row r="452" spans="1:32" ht="15.75" customHeight="1" x14ac:dyDescent="0.2"/>
    <row r="453" spans="1:32" ht="15.75" customHeight="1" x14ac:dyDescent="0.2">
      <c r="A453" s="395" t="s">
        <v>144</v>
      </c>
      <c r="B453" s="396"/>
      <c r="C453" s="396"/>
      <c r="D453" s="396"/>
      <c r="E453" s="396"/>
      <c r="F453" s="396"/>
      <c r="G453" s="396"/>
      <c r="H453" s="396"/>
      <c r="I453" s="396"/>
      <c r="J453" s="396"/>
      <c r="K453" s="396"/>
      <c r="L453" s="396"/>
      <c r="M453" s="396"/>
      <c r="N453" s="396"/>
      <c r="O453" s="396"/>
      <c r="P453" s="396"/>
      <c r="Q453" s="396"/>
      <c r="R453" s="396"/>
      <c r="S453" s="396"/>
      <c r="T453" s="396"/>
      <c r="U453" s="396"/>
      <c r="V453" s="396"/>
      <c r="W453" s="396"/>
      <c r="X453" s="396"/>
      <c r="Y453" s="396"/>
      <c r="Z453" s="396"/>
      <c r="AA453" s="396"/>
      <c r="AB453" s="396"/>
      <c r="AC453" s="397"/>
    </row>
    <row r="454" spans="1:32" ht="31.5" customHeight="1" x14ac:dyDescent="0.2">
      <c r="A454" s="408"/>
      <c r="B454" s="409"/>
      <c r="C454" s="409"/>
      <c r="D454" s="409"/>
      <c r="E454" s="409"/>
      <c r="F454" s="409"/>
      <c r="G454" s="409"/>
      <c r="H454" s="409"/>
      <c r="I454" s="409"/>
      <c r="J454" s="409"/>
      <c r="K454" s="409"/>
      <c r="L454" s="409"/>
      <c r="M454" s="409"/>
      <c r="N454" s="409"/>
      <c r="O454" s="409"/>
      <c r="P454" s="409"/>
      <c r="Q454" s="409"/>
      <c r="R454" s="409"/>
      <c r="S454" s="409"/>
      <c r="T454" s="409"/>
      <c r="U454" s="409"/>
      <c r="V454" s="409"/>
      <c r="W454" s="409"/>
      <c r="X454" s="409"/>
      <c r="Y454" s="409"/>
      <c r="Z454" s="409"/>
      <c r="AA454" s="409"/>
      <c r="AB454" s="409"/>
      <c r="AC454" s="410"/>
    </row>
    <row r="455" spans="1:32" ht="15.75" customHeight="1" x14ac:dyDescent="0.2">
      <c r="AC455" s="106"/>
    </row>
    <row r="456" spans="1:32" ht="31.5" customHeight="1" x14ac:dyDescent="0.2">
      <c r="A456" s="516" t="s">
        <v>398</v>
      </c>
      <c r="B456" s="517"/>
      <c r="C456" s="517"/>
      <c r="D456" s="517"/>
      <c r="E456" s="517"/>
      <c r="F456" s="517"/>
      <c r="G456" s="517"/>
      <c r="H456" s="517"/>
      <c r="I456" s="517"/>
      <c r="J456" s="517"/>
      <c r="K456" s="517"/>
      <c r="L456" s="517"/>
      <c r="M456" s="517"/>
      <c r="N456" s="517"/>
      <c r="O456" s="517"/>
      <c r="P456" s="517"/>
      <c r="Q456" s="517"/>
      <c r="R456" s="517"/>
      <c r="S456" s="517"/>
      <c r="T456" s="517"/>
      <c r="U456" s="517"/>
      <c r="V456" s="517"/>
      <c r="W456" s="517"/>
      <c r="X456" s="517"/>
      <c r="Y456" s="517"/>
      <c r="Z456" s="517"/>
      <c r="AA456" s="517"/>
      <c r="AB456" s="517"/>
      <c r="AC456" s="518"/>
    </row>
    <row r="457" spans="1:32" ht="15.75" customHeight="1" x14ac:dyDescent="0.2">
      <c r="A457" s="525" t="s">
        <v>285</v>
      </c>
      <c r="B457" s="526"/>
      <c r="C457" s="526"/>
      <c r="D457" s="526"/>
      <c r="E457" s="526"/>
      <c r="F457" s="526"/>
      <c r="G457" s="526"/>
      <c r="H457" s="526"/>
      <c r="I457" s="526"/>
      <c r="J457" s="526"/>
      <c r="K457" s="526"/>
      <c r="L457" s="526"/>
      <c r="M457" s="526"/>
      <c r="N457" s="526"/>
      <c r="O457" s="526"/>
      <c r="P457" s="526"/>
      <c r="Q457" s="526"/>
      <c r="R457" s="526"/>
      <c r="S457" s="526"/>
      <c r="T457" s="526"/>
      <c r="U457" s="526"/>
      <c r="V457" s="526"/>
      <c r="W457" s="526"/>
      <c r="X457" s="526"/>
      <c r="Y457" s="526"/>
      <c r="Z457" s="526"/>
      <c r="AA457" s="526"/>
      <c r="AB457" s="526"/>
      <c r="AC457" s="527"/>
    </row>
    <row r="458" spans="1:32" ht="63" customHeight="1" x14ac:dyDescent="0.2">
      <c r="A458" s="525"/>
      <c r="B458" s="526"/>
      <c r="C458" s="526"/>
      <c r="D458" s="526"/>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7"/>
    </row>
    <row r="459" spans="1:32" ht="63" customHeight="1" x14ac:dyDescent="0.2">
      <c r="A459" s="528" t="s">
        <v>59</v>
      </c>
      <c r="B459" s="400"/>
      <c r="C459" s="400"/>
      <c r="D459" s="400"/>
      <c r="E459" s="400"/>
      <c r="F459" s="400"/>
      <c r="G459" s="400"/>
      <c r="H459" s="400"/>
      <c r="I459" s="400"/>
      <c r="J459" s="400"/>
      <c r="K459" s="400"/>
      <c r="L459" s="400"/>
      <c r="M459" s="400"/>
      <c r="N459" s="400"/>
      <c r="O459" s="400"/>
      <c r="P459" s="400"/>
      <c r="Q459" s="400"/>
      <c r="R459" s="400"/>
      <c r="S459" s="400"/>
      <c r="T459" s="400"/>
      <c r="U459" s="400"/>
      <c r="V459" s="400"/>
      <c r="W459" s="400"/>
      <c r="X459" s="400"/>
      <c r="Y459" s="400"/>
      <c r="Z459" s="400"/>
      <c r="AA459" s="400"/>
      <c r="AB459" s="400"/>
      <c r="AC459" s="412"/>
    </row>
    <row r="461" spans="1:32" ht="15.75" customHeight="1" x14ac:dyDescent="0.2"/>
    <row r="462" spans="1:32" ht="15.75" customHeight="1" x14ac:dyDescent="0.25">
      <c r="A462" s="380" t="s">
        <v>385</v>
      </c>
      <c r="B462" s="151" t="s">
        <v>220</v>
      </c>
      <c r="C462" s="139"/>
      <c r="D462" s="139"/>
      <c r="E462" s="139"/>
      <c r="F462" s="139"/>
      <c r="G462" s="139"/>
      <c r="H462" s="139"/>
      <c r="I462" s="139"/>
      <c r="J462" s="139"/>
      <c r="K462" s="139"/>
      <c r="L462" s="139"/>
      <c r="M462" s="139"/>
      <c r="N462" s="139"/>
      <c r="O462" s="139"/>
      <c r="P462" s="139"/>
      <c r="Q462" s="139"/>
      <c r="R462" s="139"/>
      <c r="S462" s="139"/>
      <c r="T462" s="139"/>
      <c r="U462" s="139"/>
      <c r="V462" s="139"/>
      <c r="W462" s="139"/>
      <c r="X462" s="139"/>
      <c r="Y462" s="139"/>
      <c r="Z462" s="139"/>
      <c r="AA462" s="139"/>
      <c r="AB462" s="139"/>
      <c r="AC462" s="139"/>
    </row>
    <row r="463" spans="1:32" ht="15.75" customHeight="1" x14ac:dyDescent="0.2">
      <c r="A463" s="545" t="s">
        <v>110</v>
      </c>
      <c r="B463" s="545"/>
      <c r="C463" s="545"/>
      <c r="D463" s="545"/>
      <c r="E463" s="545"/>
      <c r="F463" s="545"/>
      <c r="G463" s="545"/>
      <c r="H463" s="545"/>
      <c r="I463" s="545"/>
      <c r="J463" s="545"/>
      <c r="K463" s="545"/>
      <c r="L463" s="545"/>
      <c r="M463" s="545"/>
      <c r="N463" s="545"/>
      <c r="O463" s="545"/>
      <c r="P463" s="545"/>
      <c r="Q463" s="545"/>
      <c r="R463" s="545"/>
      <c r="S463" s="545"/>
      <c r="T463" s="545"/>
      <c r="U463" s="545"/>
      <c r="V463" s="545"/>
      <c r="W463" s="545"/>
      <c r="X463" s="545"/>
      <c r="Y463" s="545"/>
      <c r="Z463" s="545"/>
      <c r="AA463" s="545"/>
      <c r="AB463" s="545"/>
      <c r="AC463" s="545"/>
    </row>
    <row r="464" spans="1:32" ht="31.5" customHeight="1" x14ac:dyDescent="0.25">
      <c r="J464" s="522" t="s">
        <v>352</v>
      </c>
      <c r="K464" s="523"/>
      <c r="L464" s="523"/>
      <c r="M464" s="523"/>
      <c r="N464" s="523"/>
      <c r="O464" s="523"/>
      <c r="P464" s="523"/>
      <c r="Q464" s="523"/>
      <c r="R464" s="523"/>
      <c r="S464" s="523"/>
      <c r="T464" s="523"/>
      <c r="U464" s="523"/>
      <c r="V464" s="523"/>
      <c r="W464" s="523"/>
      <c r="X464" s="523"/>
      <c r="Y464" s="523"/>
      <c r="Z464" s="523"/>
      <c r="AA464" s="523"/>
      <c r="AB464" s="523"/>
      <c r="AC464" s="524"/>
    </row>
    <row r="465" spans="1:35" ht="110.25" customHeight="1" x14ac:dyDescent="0.2">
      <c r="J465" s="434" t="s">
        <v>182</v>
      </c>
      <c r="K465" s="434"/>
      <c r="L465" s="434"/>
      <c r="M465" s="434"/>
      <c r="N465" s="434"/>
      <c r="O465" s="434"/>
      <c r="P465" s="434"/>
      <c r="Q465" s="434" t="s">
        <v>183</v>
      </c>
      <c r="R465" s="434"/>
      <c r="S465" s="434"/>
      <c r="T465" s="434"/>
      <c r="U465" s="434"/>
      <c r="V465" s="434"/>
      <c r="W465" s="434" t="s">
        <v>111</v>
      </c>
      <c r="X465" s="434"/>
      <c r="Y465" s="436"/>
      <c r="Z465" s="436"/>
      <c r="AA465" s="436"/>
      <c r="AB465" s="436"/>
      <c r="AC465" s="436"/>
      <c r="AE465" s="106" t="s">
        <v>330</v>
      </c>
      <c r="AG465" s="130"/>
      <c r="AH465" s="130"/>
      <c r="AI465" s="130"/>
    </row>
    <row r="466" spans="1:35" ht="51" customHeight="1" x14ac:dyDescent="0.2">
      <c r="A466" s="533" t="s">
        <v>353</v>
      </c>
      <c r="B466" s="534"/>
      <c r="C466" s="534"/>
      <c r="D466" s="534"/>
      <c r="E466" s="534"/>
      <c r="F466" s="437" t="s">
        <v>60</v>
      </c>
      <c r="G466" s="437"/>
      <c r="H466" s="437"/>
      <c r="I466" s="438"/>
      <c r="J466" s="435" t="s">
        <v>118</v>
      </c>
      <c r="K466" s="435"/>
      <c r="L466" s="435"/>
      <c r="M466" s="435"/>
      <c r="N466" s="435"/>
      <c r="O466" s="435"/>
      <c r="P466" s="152"/>
      <c r="Q466" s="519" t="s">
        <v>119</v>
      </c>
      <c r="R466" s="520"/>
      <c r="S466" s="520"/>
      <c r="T466" s="520"/>
      <c r="U466" s="521"/>
      <c r="V466" s="152"/>
      <c r="W466" s="519" t="s">
        <v>120</v>
      </c>
      <c r="X466" s="520"/>
      <c r="Y466" s="520"/>
      <c r="Z466" s="520"/>
      <c r="AA466" s="520"/>
      <c r="AB466" s="521"/>
      <c r="AC466" s="153"/>
      <c r="AD466" s="4"/>
      <c r="AE466" s="254" t="str">
        <f>IF(AD466="","",IF(OR(AD466=1,AD466=2,AD466=3,AD466=4,AD466=7),0,IF(OR(AD466=6,AD466=8),0.5,IF(AD466=5,0.25,1))))</f>
        <v/>
      </c>
      <c r="AF466" s="250" t="s">
        <v>331</v>
      </c>
      <c r="AG466" s="130"/>
      <c r="AH466" s="130"/>
      <c r="AI466" s="130"/>
    </row>
    <row r="467" spans="1:35" ht="77.25" customHeight="1" x14ac:dyDescent="0.2">
      <c r="A467" s="535"/>
      <c r="B467" s="536"/>
      <c r="C467" s="536"/>
      <c r="D467" s="536"/>
      <c r="E467" s="536"/>
      <c r="F467" s="437" t="s">
        <v>136</v>
      </c>
      <c r="G467" s="437"/>
      <c r="H467" s="437"/>
      <c r="I467" s="438"/>
      <c r="J467" s="435" t="s">
        <v>121</v>
      </c>
      <c r="K467" s="435"/>
      <c r="L467" s="435"/>
      <c r="M467" s="435"/>
      <c r="N467" s="435"/>
      <c r="O467" s="435"/>
      <c r="P467" s="152"/>
      <c r="Q467" s="519" t="s">
        <v>122</v>
      </c>
      <c r="R467" s="520"/>
      <c r="S467" s="520"/>
      <c r="T467" s="520"/>
      <c r="U467" s="521"/>
      <c r="V467" s="152"/>
      <c r="W467" s="519" t="s">
        <v>123</v>
      </c>
      <c r="X467" s="520"/>
      <c r="Y467" s="520"/>
      <c r="Z467" s="520"/>
      <c r="AA467" s="520"/>
      <c r="AB467" s="521"/>
      <c r="AC467" s="153"/>
      <c r="AE467" s="254" t="str">
        <f>IF(AD466=0,"",AD466)</f>
        <v/>
      </c>
      <c r="AF467" s="250" t="s">
        <v>332</v>
      </c>
      <c r="AG467" s="130"/>
      <c r="AH467" s="130"/>
      <c r="AI467" s="130"/>
    </row>
    <row r="468" spans="1:35" ht="134.25" customHeight="1" x14ac:dyDescent="0.2">
      <c r="A468" s="537"/>
      <c r="B468" s="538"/>
      <c r="C468" s="538"/>
      <c r="D468" s="538"/>
      <c r="E468" s="538"/>
      <c r="F468" s="437" t="s">
        <v>61</v>
      </c>
      <c r="G468" s="437"/>
      <c r="H468" s="437"/>
      <c r="I468" s="438"/>
      <c r="J468" s="435" t="s">
        <v>124</v>
      </c>
      <c r="K468" s="435"/>
      <c r="L468" s="435"/>
      <c r="M468" s="435"/>
      <c r="N468" s="435"/>
      <c r="O468" s="435"/>
      <c r="P468" s="152"/>
      <c r="Q468" s="519" t="s">
        <v>125</v>
      </c>
      <c r="R468" s="520"/>
      <c r="S468" s="520"/>
      <c r="T468" s="520"/>
      <c r="U468" s="521"/>
      <c r="V468" s="152"/>
      <c r="W468" s="519" t="s">
        <v>126</v>
      </c>
      <c r="X468" s="520"/>
      <c r="Y468" s="520"/>
      <c r="Z468" s="520"/>
      <c r="AA468" s="520"/>
      <c r="AB468" s="521"/>
      <c r="AC468" s="153"/>
      <c r="AG468" s="130"/>
      <c r="AH468" s="130"/>
      <c r="AI468" s="130"/>
    </row>
    <row r="469" spans="1:35" ht="15.75" customHeight="1" x14ac:dyDescent="0.2">
      <c r="AG469" s="130"/>
      <c r="AH469" s="130"/>
      <c r="AI469" s="130"/>
    </row>
    <row r="470" spans="1:35" ht="15.75" customHeight="1" x14ac:dyDescent="0.2">
      <c r="A470" s="395" t="s">
        <v>144</v>
      </c>
      <c r="B470" s="396"/>
      <c r="C470" s="396"/>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396"/>
      <c r="AA470" s="396"/>
      <c r="AB470" s="396"/>
      <c r="AC470" s="397"/>
      <c r="AG470" s="130"/>
      <c r="AH470" s="130"/>
      <c r="AI470" s="130"/>
    </row>
    <row r="471" spans="1:35" ht="31.5" customHeight="1" x14ac:dyDescent="0.2">
      <c r="A471" s="408"/>
      <c r="B471" s="409"/>
      <c r="C471" s="409"/>
      <c r="D471" s="409"/>
      <c r="E471" s="409"/>
      <c r="F471" s="409"/>
      <c r="G471" s="409"/>
      <c r="H471" s="409"/>
      <c r="I471" s="409"/>
      <c r="J471" s="409"/>
      <c r="K471" s="409"/>
      <c r="L471" s="409"/>
      <c r="M471" s="409"/>
      <c r="N471" s="409"/>
      <c r="O471" s="409"/>
      <c r="P471" s="409"/>
      <c r="Q471" s="409"/>
      <c r="R471" s="409"/>
      <c r="S471" s="409"/>
      <c r="T471" s="409"/>
      <c r="U471" s="409"/>
      <c r="V471" s="409"/>
      <c r="W471" s="409"/>
      <c r="X471" s="409"/>
      <c r="Y471" s="409"/>
      <c r="Z471" s="409"/>
      <c r="AA471" s="409"/>
      <c r="AB471" s="409"/>
      <c r="AC471" s="410"/>
    </row>
    <row r="472" spans="1:35" ht="15.75" customHeight="1" x14ac:dyDescent="0.2">
      <c r="AC472" s="106"/>
    </row>
    <row r="473" spans="1:35" ht="78.75" customHeight="1" x14ac:dyDescent="0.2">
      <c r="A473" s="542" t="s">
        <v>397</v>
      </c>
      <c r="B473" s="543"/>
      <c r="C473" s="543"/>
      <c r="D473" s="543"/>
      <c r="E473" s="543"/>
      <c r="F473" s="543"/>
      <c r="G473" s="543"/>
      <c r="H473" s="543"/>
      <c r="I473" s="543"/>
      <c r="J473" s="543"/>
      <c r="K473" s="543"/>
      <c r="L473" s="543"/>
      <c r="M473" s="543"/>
      <c r="N473" s="543"/>
      <c r="O473" s="543"/>
      <c r="P473" s="543"/>
      <c r="Q473" s="543"/>
      <c r="R473" s="543"/>
      <c r="S473" s="543"/>
      <c r="T473" s="543"/>
      <c r="U473" s="543"/>
      <c r="V473" s="543"/>
      <c r="W473" s="543"/>
      <c r="X473" s="543"/>
      <c r="Y473" s="543"/>
      <c r="Z473" s="543"/>
      <c r="AA473" s="543"/>
      <c r="AB473" s="543"/>
      <c r="AC473" s="544"/>
    </row>
    <row r="474" spans="1:35" ht="15.75" customHeight="1" x14ac:dyDescent="0.2"/>
    <row r="475" spans="1:35" ht="15.75" customHeight="1" x14ac:dyDescent="0.25">
      <c r="A475" s="377" t="s">
        <v>299</v>
      </c>
      <c r="B475" s="139" t="s">
        <v>223</v>
      </c>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row>
    <row r="476" spans="1:35" ht="15.75" customHeight="1" x14ac:dyDescent="0.25">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row>
    <row r="477" spans="1:35" ht="31.5" customHeight="1" x14ac:dyDescent="0.25">
      <c r="A477" s="456" t="s">
        <v>409</v>
      </c>
      <c r="B477" s="456"/>
      <c r="C477" s="456"/>
      <c r="D477" s="456"/>
      <c r="E477" s="456"/>
      <c r="F477" s="456"/>
      <c r="G477" s="456"/>
      <c r="H477" s="456"/>
      <c r="I477" s="456"/>
      <c r="J477" s="456"/>
      <c r="K477" s="456"/>
      <c r="L477" s="456"/>
      <c r="M477" s="456"/>
      <c r="N477" s="456"/>
      <c r="O477" s="456"/>
      <c r="P477" s="456"/>
      <c r="Q477" s="456"/>
      <c r="R477" s="456"/>
      <c r="S477" s="456"/>
      <c r="T477" s="456"/>
      <c r="U477" s="456"/>
      <c r="V477" s="456"/>
      <c r="W477" s="456"/>
      <c r="X477" s="456"/>
      <c r="Y477" s="456"/>
      <c r="Z477" s="456"/>
      <c r="AA477" s="456"/>
      <c r="AB477" s="456"/>
      <c r="AC477" s="456"/>
      <c r="AE477" s="106" t="s">
        <v>343</v>
      </c>
    </row>
    <row r="478" spans="1:35" ht="17.25" customHeight="1" x14ac:dyDescent="0.2">
      <c r="A478" s="441" t="s">
        <v>62</v>
      </c>
      <c r="B478" s="441"/>
      <c r="C478" s="441"/>
      <c r="D478" s="441"/>
      <c r="E478" s="441"/>
      <c r="F478" s="441"/>
      <c r="G478" s="441"/>
      <c r="H478" s="441"/>
      <c r="I478" s="441"/>
      <c r="J478" s="441"/>
      <c r="K478" s="441"/>
      <c r="L478" s="441"/>
      <c r="M478" s="441"/>
      <c r="N478" s="441"/>
      <c r="O478" s="441"/>
      <c r="P478" s="441"/>
      <c r="Q478" s="441"/>
      <c r="R478" s="441"/>
      <c r="S478" s="441"/>
      <c r="T478" s="441"/>
      <c r="U478" s="441"/>
      <c r="V478" s="441"/>
      <c r="W478" s="441"/>
      <c r="X478" s="441"/>
      <c r="Y478" s="430" t="s">
        <v>36</v>
      </c>
      <c r="Z478" s="440"/>
      <c r="AA478" s="440"/>
      <c r="AB478" s="440"/>
      <c r="AC478" s="131"/>
      <c r="AD478" s="4">
        <v>0</v>
      </c>
      <c r="AE478" s="254" t="str">
        <f>IF(AD478=1,AF478,IF(AND(OR(AD481=TRUE,AD482=TRUE,AD483=TRUE,AD484=TRUE,AD486=TRUE),AD478=2),AF479,""))</f>
        <v/>
      </c>
      <c r="AF478" s="106">
        <v>0</v>
      </c>
    </row>
    <row r="479" spans="1:35" ht="17.25" customHeight="1" x14ac:dyDescent="0.2">
      <c r="A479" s="441" t="s">
        <v>63</v>
      </c>
      <c r="B479" s="441"/>
      <c r="C479" s="441"/>
      <c r="D479" s="441"/>
      <c r="E479" s="441"/>
      <c r="F479" s="441"/>
      <c r="G479" s="441"/>
      <c r="H479" s="441"/>
      <c r="I479" s="441"/>
      <c r="J479" s="441"/>
      <c r="K479" s="441"/>
      <c r="L479" s="441"/>
      <c r="M479" s="441"/>
      <c r="N479" s="441"/>
      <c r="O479" s="441"/>
      <c r="P479" s="441"/>
      <c r="Q479" s="441"/>
      <c r="R479" s="441"/>
      <c r="S479" s="441"/>
      <c r="T479" s="441"/>
      <c r="U479" s="441"/>
      <c r="V479" s="441"/>
      <c r="W479" s="441"/>
      <c r="X479" s="441"/>
      <c r="Y479" s="430" t="s">
        <v>51</v>
      </c>
      <c r="Z479" s="440"/>
      <c r="AA479" s="440"/>
      <c r="AB479" s="440"/>
      <c r="AC479" s="131"/>
      <c r="AF479" s="106">
        <v>1</v>
      </c>
    </row>
    <row r="480" spans="1:35" ht="15.75" customHeight="1" x14ac:dyDescent="0.2">
      <c r="A480" s="133"/>
      <c r="B480" s="154" t="s">
        <v>143</v>
      </c>
      <c r="C480" s="155"/>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7"/>
      <c r="Z480" s="157"/>
      <c r="AA480" s="157"/>
      <c r="AB480" s="157"/>
      <c r="AC480" s="112"/>
      <c r="AE480" s="260" t="s">
        <v>342</v>
      </c>
    </row>
    <row r="481" spans="1:32" ht="33.75" customHeight="1" x14ac:dyDescent="0.2">
      <c r="A481" s="133"/>
      <c r="B481" s="158"/>
      <c r="C481" s="442" t="s">
        <v>338</v>
      </c>
      <c r="D481" s="443"/>
      <c r="E481" s="443"/>
      <c r="F481" s="443"/>
      <c r="G481" s="443"/>
      <c r="H481" s="443"/>
      <c r="I481" s="443"/>
      <c r="J481" s="443"/>
      <c r="K481" s="443"/>
      <c r="L481" s="443"/>
      <c r="M481" s="443"/>
      <c r="N481" s="443"/>
      <c r="O481" s="443"/>
      <c r="P481" s="443"/>
      <c r="Q481" s="443"/>
      <c r="R481" s="443"/>
      <c r="S481" s="443"/>
      <c r="T481" s="443"/>
      <c r="U481" s="443"/>
      <c r="V481" s="443"/>
      <c r="W481" s="443"/>
      <c r="X481" s="443"/>
      <c r="Y481" s="159"/>
      <c r="Z481" s="159"/>
      <c r="AA481" s="159"/>
      <c r="AB481" s="160"/>
      <c r="AC481" s="161"/>
      <c r="AD481" s="185" t="b">
        <v>0</v>
      </c>
      <c r="AE481" s="278">
        <f>IF(AND(AD481=FALSE,AD482=FALSE,AD483=FALSE,AD484=FALSE,AD485=FALSE,AD486=FALSE),0,1)</f>
        <v>0</v>
      </c>
      <c r="AF481" s="259" t="s">
        <v>344</v>
      </c>
    </row>
    <row r="482" spans="1:32" ht="45" customHeight="1" x14ac:dyDescent="0.2">
      <c r="A482" s="130"/>
      <c r="B482" s="158"/>
      <c r="C482" s="442" t="s">
        <v>339</v>
      </c>
      <c r="D482" s="443"/>
      <c r="E482" s="443"/>
      <c r="F482" s="443"/>
      <c r="G482" s="443"/>
      <c r="H482" s="443"/>
      <c r="I482" s="443"/>
      <c r="J482" s="443"/>
      <c r="K482" s="443"/>
      <c r="L482" s="443"/>
      <c r="M482" s="443"/>
      <c r="N482" s="443"/>
      <c r="O482" s="443"/>
      <c r="P482" s="443"/>
      <c r="Q482" s="443"/>
      <c r="R482" s="443"/>
      <c r="S482" s="443"/>
      <c r="T482" s="443"/>
      <c r="U482" s="443"/>
      <c r="V482" s="443"/>
      <c r="W482" s="443"/>
      <c r="X482" s="443"/>
      <c r="Y482" s="159"/>
      <c r="Z482" s="159"/>
      <c r="AA482" s="159"/>
      <c r="AB482" s="160"/>
      <c r="AC482" s="162"/>
      <c r="AD482" s="4" t="b">
        <v>0</v>
      </c>
    </row>
    <row r="483" spans="1:32" ht="47.25" customHeight="1" x14ac:dyDescent="0.2">
      <c r="A483" s="133"/>
      <c r="B483" s="158"/>
      <c r="C483" s="442" t="s">
        <v>340</v>
      </c>
      <c r="D483" s="443"/>
      <c r="E483" s="443"/>
      <c r="F483" s="443"/>
      <c r="G483" s="443"/>
      <c r="H483" s="443"/>
      <c r="I483" s="443"/>
      <c r="J483" s="443"/>
      <c r="K483" s="443"/>
      <c r="L483" s="443"/>
      <c r="M483" s="443"/>
      <c r="N483" s="443"/>
      <c r="O483" s="443"/>
      <c r="P483" s="443"/>
      <c r="Q483" s="443"/>
      <c r="R483" s="443"/>
      <c r="S483" s="443"/>
      <c r="T483" s="443"/>
      <c r="U483" s="443"/>
      <c r="V483" s="443"/>
      <c r="W483" s="443"/>
      <c r="X483" s="443"/>
      <c r="Y483" s="159"/>
      <c r="Z483" s="159"/>
      <c r="AA483" s="159"/>
      <c r="AB483" s="160"/>
      <c r="AC483" s="162"/>
      <c r="AD483" s="186" t="b">
        <v>0</v>
      </c>
    </row>
    <row r="484" spans="1:32" ht="17.25" customHeight="1" x14ac:dyDescent="0.2">
      <c r="A484" s="133"/>
      <c r="B484" s="158"/>
      <c r="C484" s="442" t="s">
        <v>341</v>
      </c>
      <c r="D484" s="443"/>
      <c r="E484" s="443"/>
      <c r="F484" s="443"/>
      <c r="G484" s="443"/>
      <c r="H484" s="443"/>
      <c r="I484" s="443"/>
      <c r="J484" s="443"/>
      <c r="K484" s="443"/>
      <c r="L484" s="443"/>
      <c r="M484" s="443"/>
      <c r="N484" s="443"/>
      <c r="O484" s="443"/>
      <c r="P484" s="443"/>
      <c r="Q484" s="443"/>
      <c r="R484" s="443"/>
      <c r="S484" s="443"/>
      <c r="T484" s="443"/>
      <c r="U484" s="443"/>
      <c r="V484" s="443"/>
      <c r="W484" s="443"/>
      <c r="X484" s="443"/>
      <c r="Y484" s="159"/>
      <c r="Z484" s="159"/>
      <c r="AA484" s="159"/>
      <c r="AB484" s="160"/>
      <c r="AC484" s="162"/>
      <c r="AD484" s="4" t="b">
        <v>0</v>
      </c>
    </row>
    <row r="485" spans="1:32" ht="48.75" customHeight="1" x14ac:dyDescent="0.2">
      <c r="A485" s="133"/>
      <c r="B485" s="158"/>
      <c r="C485" s="442" t="s">
        <v>422</v>
      </c>
      <c r="D485" s="636"/>
      <c r="E485" s="636"/>
      <c r="F485" s="636"/>
      <c r="G485" s="636"/>
      <c r="H485" s="636"/>
      <c r="I485" s="636"/>
      <c r="J485" s="636"/>
      <c r="K485" s="636"/>
      <c r="L485" s="636"/>
      <c r="M485" s="636"/>
      <c r="N485" s="636"/>
      <c r="O485" s="636"/>
      <c r="P485" s="636"/>
      <c r="Q485" s="636"/>
      <c r="R485" s="636"/>
      <c r="S485" s="636"/>
      <c r="T485" s="636"/>
      <c r="U485" s="636"/>
      <c r="V485" s="636"/>
      <c r="W485" s="636"/>
      <c r="X485" s="636"/>
      <c r="Y485" s="159"/>
      <c r="Z485" s="159"/>
      <c r="AA485" s="159"/>
      <c r="AB485" s="160"/>
      <c r="AC485" s="162"/>
      <c r="AD485" s="4" t="b">
        <v>0</v>
      </c>
    </row>
    <row r="486" spans="1:32" ht="17.25" customHeight="1" x14ac:dyDescent="0.2">
      <c r="A486" s="133"/>
      <c r="B486" s="158"/>
      <c r="C486" s="442" t="s">
        <v>142</v>
      </c>
      <c r="D486" s="443"/>
      <c r="E486" s="443"/>
      <c r="F486" s="443"/>
      <c r="G486" s="443"/>
      <c r="H486" s="443"/>
      <c r="I486" s="443"/>
      <c r="J486" s="443"/>
      <c r="K486" s="443"/>
      <c r="L486" s="443"/>
      <c r="M486" s="443"/>
      <c r="N486" s="443"/>
      <c r="O486" s="443"/>
      <c r="P486" s="443"/>
      <c r="Q486" s="443"/>
      <c r="R486" s="443"/>
      <c r="S486" s="443"/>
      <c r="T486" s="443"/>
      <c r="U486" s="443"/>
      <c r="V486" s="443"/>
      <c r="W486" s="443"/>
      <c r="X486" s="443"/>
      <c r="Y486" s="159"/>
      <c r="Z486" s="159"/>
      <c r="AA486" s="159"/>
      <c r="AB486" s="160"/>
      <c r="AC486" s="162"/>
      <c r="AD486" s="4" t="b">
        <v>0</v>
      </c>
    </row>
    <row r="487" spans="1:32" ht="15.75" customHeight="1" x14ac:dyDescent="0.2">
      <c r="A487" s="399" t="str">
        <f>IF(AND(OR(AD478=1,AD478=""),AE481&lt;&gt;0),"Hinweis: Bitte widersprüchliche Angaben korrigieren (Leer oder 'Nein' und mind. ein Zutreffendes angekreuzt).",IF(AND(AD478=2,AE481=0),"Hinweis: Wertung kann nur bei Ankreuzen mindestens eines der angeführten Beispiele / 'Sonstiges' erfolgen.",""))</f>
        <v/>
      </c>
      <c r="B487" s="399"/>
      <c r="C487" s="399"/>
      <c r="D487" s="399"/>
      <c r="E487" s="399"/>
      <c r="F487" s="399"/>
      <c r="G487" s="399"/>
      <c r="H487" s="399"/>
      <c r="I487" s="399"/>
      <c r="J487" s="399"/>
      <c r="K487" s="399"/>
      <c r="L487" s="399"/>
      <c r="M487" s="399"/>
      <c r="N487" s="399"/>
      <c r="O487" s="399"/>
      <c r="P487" s="399"/>
      <c r="Q487" s="399"/>
      <c r="R487" s="399"/>
      <c r="S487" s="399"/>
      <c r="T487" s="399"/>
      <c r="U487" s="399"/>
      <c r="V487" s="399"/>
      <c r="W487" s="399"/>
      <c r="X487" s="399"/>
      <c r="Y487" s="399"/>
      <c r="Z487" s="399"/>
      <c r="AA487" s="399"/>
      <c r="AB487" s="399"/>
      <c r="AC487" s="399"/>
      <c r="AE487" s="261"/>
    </row>
    <row r="488" spans="1:32" ht="15" customHeight="1" x14ac:dyDescent="0.2">
      <c r="A488" s="395" t="s">
        <v>144</v>
      </c>
      <c r="B488" s="396"/>
      <c r="C488" s="396"/>
      <c r="D488" s="396"/>
      <c r="E488" s="396"/>
      <c r="F488" s="396"/>
      <c r="G488" s="396"/>
      <c r="H488" s="396"/>
      <c r="I488" s="396"/>
      <c r="J488" s="396"/>
      <c r="K488" s="396"/>
      <c r="L488" s="396"/>
      <c r="M488" s="396"/>
      <c r="N488" s="396"/>
      <c r="O488" s="396"/>
      <c r="P488" s="396"/>
      <c r="Q488" s="396"/>
      <c r="R488" s="396"/>
      <c r="S488" s="396"/>
      <c r="T488" s="396"/>
      <c r="U488" s="396"/>
      <c r="V488" s="396"/>
      <c r="W488" s="396"/>
      <c r="X488" s="396"/>
      <c r="Y488" s="396"/>
      <c r="Z488" s="396"/>
      <c r="AA488" s="396"/>
      <c r="AB488" s="396"/>
      <c r="AC488" s="397"/>
    </row>
    <row r="489" spans="1:32" ht="31.5" customHeight="1" x14ac:dyDescent="0.2">
      <c r="A489" s="408"/>
      <c r="B489" s="409"/>
      <c r="C489" s="409"/>
      <c r="D489" s="409"/>
      <c r="E489" s="409"/>
      <c r="F489" s="409"/>
      <c r="G489" s="409"/>
      <c r="H489" s="409"/>
      <c r="I489" s="409"/>
      <c r="J489" s="409"/>
      <c r="K489" s="409"/>
      <c r="L489" s="409"/>
      <c r="M489" s="409"/>
      <c r="N489" s="409"/>
      <c r="O489" s="409"/>
      <c r="P489" s="409"/>
      <c r="Q489" s="409"/>
      <c r="R489" s="409"/>
      <c r="S489" s="409"/>
      <c r="T489" s="409"/>
      <c r="U489" s="409"/>
      <c r="V489" s="409"/>
      <c r="W489" s="409"/>
      <c r="X489" s="409"/>
      <c r="Y489" s="409"/>
      <c r="Z489" s="409"/>
      <c r="AA489" s="409"/>
      <c r="AB489" s="409"/>
      <c r="AC489" s="410"/>
    </row>
    <row r="490" spans="1:32" ht="15.75" customHeight="1" x14ac:dyDescent="0.2">
      <c r="AC490" s="106"/>
    </row>
    <row r="491" spans="1:32" ht="178.5" customHeight="1" x14ac:dyDescent="0.2">
      <c r="A491" s="439" t="s">
        <v>393</v>
      </c>
      <c r="B491" s="439"/>
      <c r="C491" s="439"/>
      <c r="D491" s="439"/>
      <c r="E491" s="439"/>
      <c r="F491" s="439"/>
      <c r="G491" s="439"/>
      <c r="H491" s="439"/>
      <c r="I491" s="439"/>
      <c r="J491" s="439"/>
      <c r="K491" s="439"/>
      <c r="L491" s="439"/>
      <c r="M491" s="439"/>
      <c r="N491" s="439"/>
      <c r="O491" s="439"/>
      <c r="P491" s="439"/>
      <c r="Q491" s="439"/>
      <c r="R491" s="439"/>
      <c r="S491" s="439"/>
      <c r="T491" s="439"/>
      <c r="U491" s="439"/>
      <c r="V491" s="439"/>
      <c r="W491" s="439"/>
      <c r="X491" s="439"/>
      <c r="Y491" s="439"/>
      <c r="Z491" s="439"/>
      <c r="AA491" s="439"/>
      <c r="AB491" s="439"/>
      <c r="AC491" s="439"/>
    </row>
    <row r="492" spans="1:32" ht="51" customHeight="1" x14ac:dyDescent="0.2">
      <c r="A492" s="637" t="s">
        <v>423</v>
      </c>
      <c r="B492" s="637"/>
      <c r="C492" s="637"/>
      <c r="D492" s="637"/>
      <c r="E492" s="637"/>
      <c r="F492" s="637"/>
      <c r="G492" s="637"/>
      <c r="H492" s="637"/>
      <c r="I492" s="637"/>
      <c r="J492" s="637"/>
      <c r="K492" s="637"/>
      <c r="L492" s="637"/>
      <c r="M492" s="637"/>
      <c r="N492" s="637"/>
      <c r="O492" s="637"/>
      <c r="P492" s="637"/>
      <c r="Q492" s="637"/>
      <c r="R492" s="637"/>
      <c r="S492" s="637"/>
      <c r="T492" s="637"/>
      <c r="U492" s="637"/>
      <c r="V492" s="637"/>
      <c r="W492" s="637"/>
      <c r="X492" s="637"/>
      <c r="Y492" s="637"/>
      <c r="Z492" s="637"/>
      <c r="AA492" s="637"/>
      <c r="AB492" s="637"/>
      <c r="AC492" s="637"/>
    </row>
    <row r="493" spans="1:32" ht="15.75" customHeight="1" x14ac:dyDescent="0.2">
      <c r="A493" s="386"/>
      <c r="B493" s="386"/>
      <c r="C493" s="386"/>
      <c r="D493" s="386"/>
      <c r="E493" s="386"/>
      <c r="F493" s="386"/>
      <c r="G493" s="386"/>
      <c r="H493" s="386"/>
      <c r="I493" s="386"/>
      <c r="J493" s="386"/>
      <c r="K493" s="386"/>
      <c r="L493" s="386"/>
      <c r="M493" s="386"/>
      <c r="N493" s="386"/>
      <c r="O493" s="386"/>
      <c r="P493" s="386"/>
      <c r="Q493" s="386"/>
      <c r="R493" s="386"/>
      <c r="S493" s="386"/>
      <c r="T493" s="386"/>
      <c r="U493" s="386"/>
      <c r="V493" s="386"/>
      <c r="W493" s="386"/>
      <c r="X493" s="386"/>
      <c r="Y493" s="386"/>
      <c r="Z493" s="386"/>
      <c r="AA493" s="386"/>
      <c r="AB493" s="386"/>
      <c r="AC493" s="386"/>
    </row>
    <row r="494" spans="1:32" ht="15.75" customHeight="1" x14ac:dyDescent="0.25">
      <c r="A494" s="376" t="s">
        <v>298</v>
      </c>
      <c r="B494" s="401" t="s">
        <v>294</v>
      </c>
      <c r="C494" s="401"/>
      <c r="D494" s="401"/>
      <c r="E494" s="401"/>
      <c r="F494" s="401"/>
      <c r="G494" s="401"/>
      <c r="H494" s="401"/>
      <c r="I494" s="401"/>
      <c r="J494" s="401"/>
      <c r="K494" s="401"/>
      <c r="L494" s="401"/>
      <c r="M494" s="401"/>
      <c r="N494" s="401"/>
      <c r="O494" s="401"/>
      <c r="P494" s="401"/>
      <c r="Q494" s="401"/>
      <c r="R494" s="401"/>
      <c r="S494" s="401"/>
      <c r="T494" s="401"/>
      <c r="U494" s="401"/>
      <c r="V494" s="401"/>
      <c r="W494" s="401"/>
      <c r="X494" s="401"/>
      <c r="Y494" s="401"/>
      <c r="Z494" s="401"/>
      <c r="AA494" s="401"/>
      <c r="AB494" s="401"/>
      <c r="AC494" s="401"/>
    </row>
    <row r="495" spans="1:32" ht="15.75" customHeight="1" x14ac:dyDescent="0.2">
      <c r="Q495" s="142"/>
    </row>
    <row r="496" spans="1:32" ht="31.5" customHeight="1" x14ac:dyDescent="0.25">
      <c r="A496" s="456" t="s">
        <v>293</v>
      </c>
      <c r="B496" s="456"/>
      <c r="C496" s="456"/>
      <c r="D496" s="456"/>
      <c r="E496" s="456"/>
      <c r="F496" s="456"/>
      <c r="G496" s="456"/>
      <c r="H496" s="456"/>
      <c r="I496" s="456"/>
      <c r="J496" s="456"/>
      <c r="K496" s="456"/>
      <c r="L496" s="456"/>
      <c r="M496" s="456"/>
      <c r="N496" s="456"/>
      <c r="O496" s="456"/>
      <c r="P496" s="456"/>
      <c r="Q496" s="456"/>
      <c r="R496" s="456"/>
      <c r="S496" s="456"/>
      <c r="T496" s="456"/>
      <c r="U496" s="456"/>
      <c r="V496" s="456"/>
      <c r="W496" s="456"/>
      <c r="X496" s="456"/>
      <c r="Y496" s="456"/>
      <c r="Z496" s="456"/>
      <c r="AA496" s="456"/>
      <c r="AB496" s="456"/>
      <c r="AC496" s="456"/>
    </row>
    <row r="497" spans="1:37" ht="27.75" customHeight="1" x14ac:dyDescent="0.2">
      <c r="A497" s="444" t="s">
        <v>184</v>
      </c>
      <c r="B497" s="445"/>
      <c r="C497" s="445"/>
      <c r="D497" s="445"/>
      <c r="E497" s="445"/>
      <c r="F497" s="445"/>
      <c r="G497" s="445"/>
      <c r="H497" s="445"/>
      <c r="I497" s="445"/>
      <c r="J497" s="445"/>
      <c r="K497" s="445"/>
      <c r="L497" s="445"/>
      <c r="M497" s="445"/>
      <c r="N497" s="445"/>
      <c r="O497" s="445"/>
      <c r="P497" s="445"/>
      <c r="Q497" s="445"/>
      <c r="R497" s="445"/>
      <c r="S497" s="445"/>
      <c r="T497" s="445"/>
      <c r="U497" s="445"/>
      <c r="V497" s="445"/>
      <c r="W497" s="445"/>
      <c r="X497" s="446"/>
      <c r="Y497" s="560" t="s">
        <v>50</v>
      </c>
      <c r="Z497" s="498"/>
      <c r="AA497" s="498"/>
      <c r="AB497" s="499"/>
      <c r="AC497" s="131"/>
      <c r="AD497" s="4"/>
      <c r="AE497" s="254" t="str">
        <f>IF(AD497=1,AF497,IF(AD497=2,AF498,IF(AD497=3,AF499,IF(AD497=4,AF500,""))))</f>
        <v/>
      </c>
      <c r="AF497" s="106">
        <v>-1</v>
      </c>
    </row>
    <row r="498" spans="1:37" ht="74.25" customHeight="1" x14ac:dyDescent="0.2">
      <c r="A498" s="444" t="s">
        <v>185</v>
      </c>
      <c r="B498" s="445"/>
      <c r="C498" s="445"/>
      <c r="D498" s="445"/>
      <c r="E498" s="445"/>
      <c r="F498" s="445"/>
      <c r="G498" s="445"/>
      <c r="H498" s="445"/>
      <c r="I498" s="445"/>
      <c r="J498" s="445"/>
      <c r="K498" s="445"/>
      <c r="L498" s="445"/>
      <c r="M498" s="445"/>
      <c r="N498" s="445"/>
      <c r="O498" s="445"/>
      <c r="P498" s="445"/>
      <c r="Q498" s="445"/>
      <c r="R498" s="445"/>
      <c r="S498" s="445"/>
      <c r="T498" s="445"/>
      <c r="U498" s="445"/>
      <c r="V498" s="445"/>
      <c r="W498" s="445"/>
      <c r="X498" s="446"/>
      <c r="Y498" s="560" t="s">
        <v>36</v>
      </c>
      <c r="Z498" s="498"/>
      <c r="AA498" s="498"/>
      <c r="AB498" s="499"/>
      <c r="AC498" s="131"/>
      <c r="AF498" s="106">
        <v>0</v>
      </c>
    </row>
    <row r="499" spans="1:37" ht="31.5" customHeight="1" x14ac:dyDescent="0.2">
      <c r="A499" s="444" t="s">
        <v>186</v>
      </c>
      <c r="B499" s="445"/>
      <c r="C499" s="445"/>
      <c r="D499" s="445"/>
      <c r="E499" s="445"/>
      <c r="F499" s="445"/>
      <c r="G499" s="445"/>
      <c r="H499" s="445"/>
      <c r="I499" s="445"/>
      <c r="J499" s="445"/>
      <c r="K499" s="445"/>
      <c r="L499" s="445"/>
      <c r="M499" s="445"/>
      <c r="N499" s="445"/>
      <c r="O499" s="445"/>
      <c r="P499" s="445"/>
      <c r="Q499" s="445"/>
      <c r="R499" s="445"/>
      <c r="S499" s="445"/>
      <c r="T499" s="445"/>
      <c r="U499" s="445"/>
      <c r="V499" s="445"/>
      <c r="W499" s="445"/>
      <c r="X499" s="446"/>
      <c r="Y499" s="560" t="s">
        <v>38</v>
      </c>
      <c r="Z499" s="498"/>
      <c r="AA499" s="498"/>
      <c r="AB499" s="499"/>
      <c r="AC499" s="131"/>
      <c r="AF499" s="106">
        <v>0.5</v>
      </c>
    </row>
    <row r="500" spans="1:37" ht="30" customHeight="1" x14ac:dyDescent="0.2">
      <c r="A500" s="444" t="s">
        <v>286</v>
      </c>
      <c r="B500" s="445"/>
      <c r="C500" s="445"/>
      <c r="D500" s="445"/>
      <c r="E500" s="445"/>
      <c r="F500" s="445"/>
      <c r="G500" s="445"/>
      <c r="H500" s="445"/>
      <c r="I500" s="445"/>
      <c r="J500" s="445"/>
      <c r="K500" s="445"/>
      <c r="L500" s="445"/>
      <c r="M500" s="445"/>
      <c r="N500" s="445"/>
      <c r="O500" s="445"/>
      <c r="P500" s="445"/>
      <c r="Q500" s="445"/>
      <c r="R500" s="445"/>
      <c r="S500" s="445"/>
      <c r="T500" s="445"/>
      <c r="U500" s="445"/>
      <c r="V500" s="445"/>
      <c r="W500" s="445"/>
      <c r="X500" s="446"/>
      <c r="Y500" s="560" t="s">
        <v>51</v>
      </c>
      <c r="Z500" s="498"/>
      <c r="AA500" s="498"/>
      <c r="AB500" s="499"/>
      <c r="AC500" s="131"/>
      <c r="AF500" s="106">
        <v>1</v>
      </c>
    </row>
    <row r="501" spans="1:37" ht="15.75" customHeight="1" x14ac:dyDescent="0.2"/>
    <row r="502" spans="1:37" ht="15.75" customHeight="1" x14ac:dyDescent="0.2">
      <c r="A502" s="395" t="s">
        <v>144</v>
      </c>
      <c r="B502" s="396"/>
      <c r="C502" s="396"/>
      <c r="D502" s="396"/>
      <c r="E502" s="396"/>
      <c r="F502" s="396"/>
      <c r="G502" s="396"/>
      <c r="H502" s="396"/>
      <c r="I502" s="396"/>
      <c r="J502" s="396"/>
      <c r="K502" s="396"/>
      <c r="L502" s="396"/>
      <c r="M502" s="396"/>
      <c r="N502" s="396"/>
      <c r="O502" s="396"/>
      <c r="P502" s="396"/>
      <c r="Q502" s="396"/>
      <c r="R502" s="396"/>
      <c r="S502" s="396"/>
      <c r="T502" s="396"/>
      <c r="U502" s="396"/>
      <c r="V502" s="396"/>
      <c r="W502" s="396"/>
      <c r="X502" s="396"/>
      <c r="Y502" s="396"/>
      <c r="Z502" s="396"/>
      <c r="AA502" s="396"/>
      <c r="AB502" s="396"/>
      <c r="AC502" s="397"/>
    </row>
    <row r="503" spans="1:37" ht="31.5" customHeight="1" x14ac:dyDescent="0.2">
      <c r="A503" s="408"/>
      <c r="B503" s="409"/>
      <c r="C503" s="409"/>
      <c r="D503" s="409"/>
      <c r="E503" s="409"/>
      <c r="F503" s="409"/>
      <c r="G503" s="409"/>
      <c r="H503" s="409"/>
      <c r="I503" s="409"/>
      <c r="J503" s="409"/>
      <c r="K503" s="409"/>
      <c r="L503" s="409"/>
      <c r="M503" s="409"/>
      <c r="N503" s="409"/>
      <c r="O503" s="409"/>
      <c r="P503" s="409"/>
      <c r="Q503" s="409"/>
      <c r="R503" s="409"/>
      <c r="S503" s="409"/>
      <c r="T503" s="409"/>
      <c r="U503" s="409"/>
      <c r="V503" s="409"/>
      <c r="W503" s="409"/>
      <c r="X503" s="409"/>
      <c r="Y503" s="409"/>
      <c r="Z503" s="409"/>
      <c r="AA503" s="409"/>
      <c r="AB503" s="409"/>
      <c r="AC503" s="410"/>
    </row>
    <row r="504" spans="1:37" ht="15.75" customHeight="1" x14ac:dyDescent="0.2">
      <c r="AC504" s="106"/>
    </row>
    <row r="505" spans="1:37" ht="409.5" customHeight="1" x14ac:dyDescent="0.2">
      <c r="A505" s="516" t="s">
        <v>405</v>
      </c>
      <c r="B505" s="540"/>
      <c r="C505" s="540"/>
      <c r="D505" s="540"/>
      <c r="E505" s="540"/>
      <c r="F505" s="540"/>
      <c r="G505" s="540"/>
      <c r="H505" s="540"/>
      <c r="I505" s="540"/>
      <c r="J505" s="540"/>
      <c r="K505" s="540"/>
      <c r="L505" s="540"/>
      <c r="M505" s="540"/>
      <c r="N505" s="540"/>
      <c r="O505" s="540"/>
      <c r="P505" s="540"/>
      <c r="Q505" s="540"/>
      <c r="R505" s="540"/>
      <c r="S505" s="540"/>
      <c r="T505" s="540"/>
      <c r="U505" s="540"/>
      <c r="V505" s="540"/>
      <c r="W505" s="540"/>
      <c r="X505" s="540"/>
      <c r="Y505" s="540"/>
      <c r="Z505" s="540"/>
      <c r="AA505" s="540"/>
      <c r="AB505" s="540"/>
      <c r="AC505" s="541"/>
    </row>
    <row r="506" spans="1:37" ht="64.5" customHeight="1" x14ac:dyDescent="0.2">
      <c r="A506" s="528" t="s">
        <v>406</v>
      </c>
      <c r="B506" s="558"/>
      <c r="C506" s="558"/>
      <c r="D506" s="558"/>
      <c r="E506" s="558"/>
      <c r="F506" s="558"/>
      <c r="G506" s="558"/>
      <c r="H506" s="558"/>
      <c r="I506" s="558"/>
      <c r="J506" s="558"/>
      <c r="K506" s="558"/>
      <c r="L506" s="558"/>
      <c r="M506" s="558"/>
      <c r="N506" s="558"/>
      <c r="O506" s="558"/>
      <c r="P506" s="558"/>
      <c r="Q506" s="558"/>
      <c r="R506" s="558"/>
      <c r="S506" s="558"/>
      <c r="T506" s="558"/>
      <c r="U506" s="558"/>
      <c r="V506" s="558"/>
      <c r="W506" s="558"/>
      <c r="X506" s="558"/>
      <c r="Y506" s="558"/>
      <c r="Z506" s="558"/>
      <c r="AA506" s="558"/>
      <c r="AB506" s="558"/>
      <c r="AC506" s="559"/>
    </row>
    <row r="507" spans="1:37" ht="15.75" customHeight="1" x14ac:dyDescent="0.2">
      <c r="A507" s="385"/>
      <c r="B507" s="381"/>
      <c r="C507" s="381"/>
      <c r="D507" s="381"/>
      <c r="E507" s="381"/>
      <c r="F507" s="381"/>
      <c r="G507" s="381"/>
      <c r="H507" s="381"/>
      <c r="I507" s="381"/>
      <c r="J507" s="381"/>
      <c r="K507" s="381"/>
      <c r="L507" s="381"/>
      <c r="M507" s="381"/>
      <c r="N507" s="381"/>
      <c r="O507" s="381"/>
      <c r="P507" s="381"/>
      <c r="Q507" s="381"/>
      <c r="R507" s="381"/>
      <c r="S507" s="381"/>
      <c r="T507" s="381"/>
      <c r="U507" s="381"/>
      <c r="V507" s="381"/>
      <c r="W507" s="381"/>
      <c r="X507" s="381"/>
      <c r="Y507" s="381"/>
      <c r="Z507" s="381"/>
      <c r="AA507" s="381"/>
      <c r="AB507" s="381"/>
      <c r="AC507" s="381"/>
    </row>
    <row r="508" spans="1:37" ht="15.75" customHeight="1" x14ac:dyDescent="0.25">
      <c r="A508" s="569" t="s">
        <v>394</v>
      </c>
      <c r="B508" s="569"/>
      <c r="C508" s="569"/>
      <c r="D508" s="569"/>
      <c r="E508" s="569"/>
      <c r="F508" s="569"/>
      <c r="G508" s="569"/>
      <c r="H508" s="569"/>
      <c r="I508" s="569"/>
      <c r="J508" s="569"/>
      <c r="K508" s="569"/>
      <c r="L508" s="569"/>
      <c r="M508" s="569"/>
      <c r="N508" s="569"/>
      <c r="O508" s="569"/>
      <c r="P508" s="569"/>
      <c r="Q508" s="569"/>
      <c r="R508" s="569"/>
      <c r="S508" s="569"/>
      <c r="T508" s="569"/>
      <c r="U508" s="569"/>
      <c r="V508" s="569"/>
      <c r="W508" s="569"/>
      <c r="X508" s="569"/>
      <c r="Y508" s="569"/>
      <c r="Z508" s="569"/>
      <c r="AA508" s="569"/>
      <c r="AB508" s="569"/>
      <c r="AC508" s="569"/>
    </row>
    <row r="509" spans="1:37" ht="15.75" customHeight="1" x14ac:dyDescent="0.2">
      <c r="Q509" s="142"/>
    </row>
    <row r="510" spans="1:37" ht="31.5" customHeight="1" x14ac:dyDescent="0.2">
      <c r="A510" s="570" t="s">
        <v>313</v>
      </c>
      <c r="B510" s="570"/>
      <c r="C510" s="570"/>
      <c r="D510" s="570"/>
      <c r="E510" s="570"/>
      <c r="F510" s="570"/>
      <c r="G510" s="570"/>
      <c r="H510" s="570"/>
      <c r="I510" s="570"/>
      <c r="J510" s="570"/>
      <c r="K510" s="570"/>
      <c r="L510" s="570"/>
      <c r="M510" s="570"/>
      <c r="N510" s="570"/>
      <c r="O510" s="570"/>
      <c r="P510" s="570"/>
      <c r="Q510" s="570"/>
      <c r="R510" s="570"/>
      <c r="S510" s="570"/>
      <c r="T510" s="570"/>
      <c r="U510" s="570"/>
      <c r="V510" s="570"/>
      <c r="W510" s="570"/>
      <c r="X510" s="570"/>
      <c r="Y510" s="570"/>
      <c r="Z510" s="570"/>
      <c r="AA510" s="570"/>
      <c r="AB510" s="570"/>
      <c r="AC510" s="570"/>
      <c r="AG510" s="262" t="s">
        <v>358</v>
      </c>
      <c r="AH510" s="263"/>
      <c r="AI510" s="263"/>
      <c r="AJ510" s="263"/>
      <c r="AK510" s="264"/>
    </row>
    <row r="511" spans="1:37" ht="31.5" customHeight="1" x14ac:dyDescent="0.2">
      <c r="A511" s="509" t="s">
        <v>314</v>
      </c>
      <c r="B511" s="445"/>
      <c r="C511" s="445"/>
      <c r="D511" s="445"/>
      <c r="E511" s="445"/>
      <c r="F511" s="445"/>
      <c r="G511" s="445"/>
      <c r="H511" s="445"/>
      <c r="I511" s="445"/>
      <c r="J511" s="445"/>
      <c r="K511" s="445"/>
      <c r="L511" s="445"/>
      <c r="M511" s="445"/>
      <c r="N511" s="445"/>
      <c r="O511" s="445"/>
      <c r="P511" s="445"/>
      <c r="Q511" s="445"/>
      <c r="R511" s="445"/>
      <c r="S511" s="445"/>
      <c r="T511" s="445"/>
      <c r="U511" s="445"/>
      <c r="V511" s="445"/>
      <c r="W511" s="445"/>
      <c r="X511" s="445"/>
      <c r="Y511" s="446"/>
      <c r="Z511" s="549" t="s">
        <v>68</v>
      </c>
      <c r="AA511" s="550"/>
      <c r="AB511" s="550"/>
      <c r="AC511" s="551"/>
      <c r="AG511" s="265" t="s">
        <v>194</v>
      </c>
      <c r="AH511" s="400" t="s">
        <v>356</v>
      </c>
      <c r="AI511" s="400"/>
      <c r="AJ511" s="191" t="s">
        <v>355</v>
      </c>
      <c r="AK511" s="266"/>
    </row>
    <row r="512" spans="1:37" ht="22.5" customHeight="1" x14ac:dyDescent="0.2">
      <c r="A512" s="163"/>
      <c r="B512" s="416" t="s">
        <v>39</v>
      </c>
      <c r="C512" s="417"/>
      <c r="D512" s="417"/>
      <c r="E512" s="417"/>
      <c r="F512" s="417"/>
      <c r="G512" s="417"/>
      <c r="H512" s="417"/>
      <c r="I512" s="417"/>
      <c r="J512" s="417"/>
      <c r="K512" s="164"/>
      <c r="L512" s="165"/>
      <c r="M512" s="163"/>
      <c r="N512" s="416" t="s">
        <v>66</v>
      </c>
      <c r="O512" s="417"/>
      <c r="P512" s="417"/>
      <c r="Q512" s="417"/>
      <c r="R512" s="417"/>
      <c r="S512" s="417"/>
      <c r="T512" s="417"/>
      <c r="U512" s="417"/>
      <c r="V512" s="417"/>
      <c r="W512" s="417"/>
      <c r="X512" s="417"/>
      <c r="Y512" s="417"/>
      <c r="Z512" s="552"/>
      <c r="AA512" s="553"/>
      <c r="AB512" s="553"/>
      <c r="AC512" s="554"/>
      <c r="AD512" s="1"/>
      <c r="AE512" s="187" t="b">
        <v>0</v>
      </c>
      <c r="AG512" s="291" t="str">
        <f>IF(AJ512="","",IF(LEN(AJ512)=2,-0.5,-1))</f>
        <v/>
      </c>
      <c r="AH512" s="289" t="str">
        <f>IF(AD512=FALSE,"","1;")</f>
        <v/>
      </c>
      <c r="AI512" s="289" t="str">
        <f>IF(AE512=FALSE,"","4;")</f>
        <v/>
      </c>
      <c r="AJ512" s="254" t="str">
        <f>CONCATENATE(AH512,AH513,AH514,AI512,AI513,AI514)</f>
        <v/>
      </c>
      <c r="AK512" s="266"/>
    </row>
    <row r="513" spans="1:37" ht="22.5" customHeight="1" x14ac:dyDescent="0.2">
      <c r="A513" s="163"/>
      <c r="B513" s="416" t="s">
        <v>64</v>
      </c>
      <c r="C513" s="417"/>
      <c r="D513" s="417"/>
      <c r="E513" s="417"/>
      <c r="F513" s="417"/>
      <c r="G513" s="417"/>
      <c r="H513" s="417"/>
      <c r="I513" s="417"/>
      <c r="J513" s="417"/>
      <c r="K513" s="164"/>
      <c r="L513" s="165"/>
      <c r="M513" s="163"/>
      <c r="N513" s="416" t="s">
        <v>67</v>
      </c>
      <c r="O513" s="417"/>
      <c r="P513" s="417"/>
      <c r="Q513" s="417"/>
      <c r="R513" s="417"/>
      <c r="S513" s="417"/>
      <c r="T513" s="417"/>
      <c r="U513" s="417"/>
      <c r="V513" s="417"/>
      <c r="W513" s="417"/>
      <c r="X513" s="417"/>
      <c r="Y513" s="417"/>
      <c r="Z513" s="552"/>
      <c r="AA513" s="553"/>
      <c r="AB513" s="553"/>
      <c r="AC513" s="554"/>
      <c r="AD513" s="2"/>
      <c r="AE513" s="188"/>
      <c r="AG513" s="267"/>
      <c r="AH513" s="289" t="str">
        <f>IF(AD513=FALSE,"","2;")</f>
        <v/>
      </c>
      <c r="AI513" s="289" t="str">
        <f>IF(AE513=FALSE,"","5;")</f>
        <v/>
      </c>
      <c r="AJ513" s="130"/>
      <c r="AK513" s="411" t="s">
        <v>196</v>
      </c>
    </row>
    <row r="514" spans="1:37" ht="34.5" customHeight="1" x14ac:dyDescent="0.2">
      <c r="A514" s="166"/>
      <c r="B514" s="414" t="s">
        <v>65</v>
      </c>
      <c r="C514" s="415"/>
      <c r="D514" s="415"/>
      <c r="E514" s="415"/>
      <c r="F514" s="415"/>
      <c r="G514" s="415"/>
      <c r="H514" s="415"/>
      <c r="I514" s="415"/>
      <c r="J514" s="415"/>
      <c r="K514" s="167"/>
      <c r="L514" s="168"/>
      <c r="M514" s="166"/>
      <c r="N514" s="414" t="s">
        <v>53</v>
      </c>
      <c r="O514" s="415"/>
      <c r="P514" s="415"/>
      <c r="Q514" s="415"/>
      <c r="R514" s="415"/>
      <c r="S514" s="415"/>
      <c r="T514" s="415"/>
      <c r="U514" s="415"/>
      <c r="V514" s="415"/>
      <c r="W514" s="415"/>
      <c r="X514" s="415"/>
      <c r="Y514" s="417"/>
      <c r="Z514" s="555"/>
      <c r="AA514" s="556"/>
      <c r="AB514" s="556"/>
      <c r="AC514" s="557"/>
      <c r="AD514" s="3"/>
      <c r="AE514" s="189"/>
      <c r="AG514" s="267"/>
      <c r="AH514" s="289" t="str">
        <f>IF(AD514=FALSE,"","3;")</f>
        <v/>
      </c>
      <c r="AI514" s="289" t="str">
        <f>IF(AE514=FALSE,"","6;")</f>
        <v/>
      </c>
      <c r="AJ514" s="130"/>
      <c r="AK514" s="412"/>
    </row>
    <row r="515" spans="1:37" ht="40.5" customHeight="1" x14ac:dyDescent="0.2">
      <c r="A515" s="169"/>
      <c r="B515" s="431" t="s">
        <v>315</v>
      </c>
      <c r="C515" s="431"/>
      <c r="D515" s="431"/>
      <c r="E515" s="431"/>
      <c r="F515" s="431"/>
      <c r="G515" s="431"/>
      <c r="H515" s="431"/>
      <c r="I515" s="431"/>
      <c r="J515" s="431"/>
      <c r="K515" s="431"/>
      <c r="L515" s="431"/>
      <c r="M515" s="431"/>
      <c r="N515" s="431"/>
      <c r="O515" s="431"/>
      <c r="P515" s="431"/>
      <c r="Q515" s="431"/>
      <c r="R515" s="431"/>
      <c r="S515" s="431"/>
      <c r="T515" s="431"/>
      <c r="U515" s="431"/>
      <c r="V515" s="431"/>
      <c r="W515" s="431"/>
      <c r="X515" s="431"/>
      <c r="Y515" s="432"/>
      <c r="Z515" s="561" t="s">
        <v>36</v>
      </c>
      <c r="AA515" s="562"/>
      <c r="AB515" s="562"/>
      <c r="AC515" s="563"/>
      <c r="AD515" s="2"/>
      <c r="AE515" s="188"/>
      <c r="AG515" s="267"/>
      <c r="AH515" s="130"/>
      <c r="AI515" s="130"/>
      <c r="AJ515" s="130"/>
      <c r="AK515" s="290" t="str">
        <f>IF(AD515=TRUE,"x","")</f>
        <v/>
      </c>
    </row>
    <row r="516" spans="1:37" ht="39.75" customHeight="1" x14ac:dyDescent="0.2">
      <c r="A516" s="509" t="s">
        <v>316</v>
      </c>
      <c r="B516" s="445"/>
      <c r="C516" s="445"/>
      <c r="D516" s="445"/>
      <c r="E516" s="445"/>
      <c r="F516" s="445"/>
      <c r="G516" s="445"/>
      <c r="H516" s="445"/>
      <c r="I516" s="445"/>
      <c r="J516" s="445"/>
      <c r="K516" s="445"/>
      <c r="L516" s="445"/>
      <c r="M516" s="445"/>
      <c r="N516" s="445"/>
      <c r="O516" s="445"/>
      <c r="P516" s="445"/>
      <c r="Q516" s="445"/>
      <c r="R516" s="445"/>
      <c r="S516" s="445"/>
      <c r="T516" s="445"/>
      <c r="U516" s="445"/>
      <c r="V516" s="445"/>
      <c r="W516" s="445"/>
      <c r="X516" s="445"/>
      <c r="Y516" s="446"/>
      <c r="Z516" s="549" t="s">
        <v>69</v>
      </c>
      <c r="AA516" s="550"/>
      <c r="AB516" s="550"/>
      <c r="AC516" s="551"/>
      <c r="AD516" s="2"/>
      <c r="AE516" s="188"/>
      <c r="AG516" s="265" t="s">
        <v>195</v>
      </c>
      <c r="AH516" s="400" t="s">
        <v>357</v>
      </c>
      <c r="AI516" s="400"/>
      <c r="AJ516" s="296" t="s">
        <v>355</v>
      </c>
      <c r="AK516" s="266"/>
    </row>
    <row r="517" spans="1:37" ht="22.5" customHeight="1" x14ac:dyDescent="0.2">
      <c r="A517" s="163"/>
      <c r="B517" s="416" t="s">
        <v>39</v>
      </c>
      <c r="C517" s="417"/>
      <c r="D517" s="417"/>
      <c r="E517" s="417"/>
      <c r="F517" s="417"/>
      <c r="G517" s="417"/>
      <c r="H517" s="417"/>
      <c r="I517" s="417"/>
      <c r="J517" s="417"/>
      <c r="K517" s="164"/>
      <c r="L517" s="165"/>
      <c r="M517" s="163"/>
      <c r="N517" s="416" t="s">
        <v>66</v>
      </c>
      <c r="O517" s="417"/>
      <c r="P517" s="417"/>
      <c r="Q517" s="417"/>
      <c r="R517" s="417"/>
      <c r="S517" s="417"/>
      <c r="T517" s="417"/>
      <c r="U517" s="417"/>
      <c r="V517" s="417"/>
      <c r="W517" s="417"/>
      <c r="X517" s="417"/>
      <c r="Y517" s="417"/>
      <c r="Z517" s="552"/>
      <c r="AA517" s="553"/>
      <c r="AB517" s="553"/>
      <c r="AC517" s="554"/>
      <c r="AD517" s="1"/>
      <c r="AE517" s="187"/>
      <c r="AG517" s="291" t="str">
        <f>IF(AJ517="","",IF(LEN(AJ517)=2,0.5,1))</f>
        <v/>
      </c>
      <c r="AH517" s="289" t="str">
        <f>IF(AD517=FALSE,"","1;")</f>
        <v/>
      </c>
      <c r="AI517" s="289" t="str">
        <f>IF(AE517=FALSE,"","4;")</f>
        <v/>
      </c>
      <c r="AJ517" s="254" t="str">
        <f>CONCATENATE(AH517,AH518,AH519,AI517,AI518,AI519)</f>
        <v/>
      </c>
      <c r="AK517" s="266"/>
    </row>
    <row r="518" spans="1:37" ht="22.5" customHeight="1" x14ac:dyDescent="0.2">
      <c r="A518" s="163"/>
      <c r="B518" s="416" t="s">
        <v>64</v>
      </c>
      <c r="C518" s="417"/>
      <c r="D518" s="417"/>
      <c r="E518" s="417"/>
      <c r="F518" s="417"/>
      <c r="G518" s="417"/>
      <c r="H518" s="417"/>
      <c r="I518" s="417"/>
      <c r="J518" s="417"/>
      <c r="K518" s="164"/>
      <c r="L518" s="165"/>
      <c r="M518" s="163"/>
      <c r="N518" s="416" t="s">
        <v>67</v>
      </c>
      <c r="O518" s="417"/>
      <c r="P518" s="417"/>
      <c r="Q518" s="417"/>
      <c r="R518" s="417"/>
      <c r="S518" s="417"/>
      <c r="T518" s="417"/>
      <c r="U518" s="417"/>
      <c r="V518" s="417"/>
      <c r="W518" s="417"/>
      <c r="X518" s="417"/>
      <c r="Y518" s="417"/>
      <c r="Z518" s="552"/>
      <c r="AA518" s="553"/>
      <c r="AB518" s="553"/>
      <c r="AC518" s="554"/>
      <c r="AD518" s="2"/>
      <c r="AE518" s="188"/>
      <c r="AG518" s="267"/>
      <c r="AH518" s="289" t="str">
        <f>IF(AD518=FALSE,"","2;")</f>
        <v/>
      </c>
      <c r="AI518" s="289" t="str">
        <f>IF(AE518=FALSE,"","5;")</f>
        <v/>
      </c>
      <c r="AJ518" s="130"/>
      <c r="AK518" s="266"/>
    </row>
    <row r="519" spans="1:37" ht="27.75" customHeight="1" x14ac:dyDescent="0.2">
      <c r="A519" s="163"/>
      <c r="B519" s="416" t="s">
        <v>65</v>
      </c>
      <c r="C519" s="417"/>
      <c r="D519" s="417"/>
      <c r="E519" s="417"/>
      <c r="F519" s="417"/>
      <c r="G519" s="417"/>
      <c r="H519" s="417"/>
      <c r="I519" s="417"/>
      <c r="J519" s="417"/>
      <c r="K519" s="164"/>
      <c r="L519" s="165"/>
      <c r="M519" s="163"/>
      <c r="N519" s="416" t="s">
        <v>53</v>
      </c>
      <c r="O519" s="417"/>
      <c r="P519" s="417"/>
      <c r="Q519" s="417"/>
      <c r="R519" s="417"/>
      <c r="S519" s="417"/>
      <c r="T519" s="417"/>
      <c r="U519" s="417"/>
      <c r="V519" s="417"/>
      <c r="W519" s="417"/>
      <c r="X519" s="417"/>
      <c r="Y519" s="417"/>
      <c r="Z519" s="555"/>
      <c r="AA519" s="556"/>
      <c r="AB519" s="556"/>
      <c r="AC519" s="557"/>
      <c r="AD519" s="3"/>
      <c r="AE519" s="189"/>
      <c r="AG519" s="267"/>
      <c r="AH519" s="289" t="str">
        <f>IF(AD519=FALSE,"","3;")</f>
        <v/>
      </c>
      <c r="AI519" s="289" t="str">
        <f>IF(AE519=FALSE,"","6;")</f>
        <v/>
      </c>
      <c r="AJ519" s="130"/>
      <c r="AK519" s="266"/>
    </row>
    <row r="520" spans="1:37" ht="15.75" customHeight="1" x14ac:dyDescent="0.2">
      <c r="A520" s="413" t="str">
        <f>IF(AND(OR(AG512&lt;&gt;"",AG517&lt;&gt;""),AD515=TRUE),"Bitte korrigieren, widersprüchliche Angaben ('keine Wirkung' und 'pos.' bzw. 'neg. Wirkung')","")</f>
        <v/>
      </c>
      <c r="B520" s="413"/>
      <c r="C520" s="413"/>
      <c r="D520" s="413"/>
      <c r="E520" s="413"/>
      <c r="F520" s="413"/>
      <c r="G520" s="413"/>
      <c r="H520" s="413"/>
      <c r="I520" s="413"/>
      <c r="J520" s="413"/>
      <c r="K520" s="413"/>
      <c r="L520" s="413"/>
      <c r="M520" s="413"/>
      <c r="N520" s="413"/>
      <c r="O520" s="413"/>
      <c r="P520" s="413"/>
      <c r="Q520" s="413"/>
      <c r="R520" s="413"/>
      <c r="S520" s="413"/>
      <c r="T520" s="413"/>
      <c r="U520" s="413"/>
      <c r="V520" s="413"/>
      <c r="W520" s="413"/>
      <c r="X520" s="413"/>
      <c r="Y520" s="413"/>
      <c r="Z520" s="413"/>
      <c r="AA520" s="413"/>
      <c r="AB520" s="413"/>
      <c r="AC520" s="413"/>
      <c r="AG520" s="268"/>
      <c r="AH520" s="111"/>
      <c r="AI520" s="111"/>
      <c r="AJ520" s="111"/>
      <c r="AK520" s="269"/>
    </row>
    <row r="521" spans="1:37" ht="15.75" customHeight="1" x14ac:dyDescent="0.2">
      <c r="A521" s="395" t="s">
        <v>144</v>
      </c>
      <c r="B521" s="396"/>
      <c r="C521" s="396"/>
      <c r="D521" s="396"/>
      <c r="E521" s="396"/>
      <c r="F521" s="396"/>
      <c r="G521" s="396"/>
      <c r="H521" s="396"/>
      <c r="I521" s="396"/>
      <c r="J521" s="396"/>
      <c r="K521" s="396"/>
      <c r="L521" s="396"/>
      <c r="M521" s="396"/>
      <c r="N521" s="396"/>
      <c r="O521" s="396"/>
      <c r="P521" s="396"/>
      <c r="Q521" s="396"/>
      <c r="R521" s="396"/>
      <c r="S521" s="396"/>
      <c r="T521" s="396"/>
      <c r="U521" s="396"/>
      <c r="V521" s="396"/>
      <c r="W521" s="396"/>
      <c r="X521" s="396"/>
      <c r="Y521" s="396"/>
      <c r="Z521" s="396"/>
      <c r="AA521" s="396"/>
      <c r="AB521" s="396"/>
      <c r="AC521" s="397"/>
    </row>
    <row r="522" spans="1:37" ht="31.5" customHeight="1" x14ac:dyDescent="0.2">
      <c r="A522" s="408"/>
      <c r="B522" s="409"/>
      <c r="C522" s="409"/>
      <c r="D522" s="409"/>
      <c r="E522" s="409"/>
      <c r="F522" s="409"/>
      <c r="G522" s="409"/>
      <c r="H522" s="409"/>
      <c r="I522" s="409"/>
      <c r="J522" s="409"/>
      <c r="K522" s="409"/>
      <c r="L522" s="409"/>
      <c r="M522" s="409"/>
      <c r="N522" s="409"/>
      <c r="O522" s="409"/>
      <c r="P522" s="409"/>
      <c r="Q522" s="409"/>
      <c r="R522" s="409"/>
      <c r="S522" s="409"/>
      <c r="T522" s="409"/>
      <c r="U522" s="409"/>
      <c r="V522" s="409"/>
      <c r="W522" s="409"/>
      <c r="X522" s="409"/>
      <c r="Y522" s="409"/>
      <c r="Z522" s="409"/>
      <c r="AA522" s="409"/>
      <c r="AB522" s="409"/>
      <c r="AC522" s="410"/>
    </row>
    <row r="523" spans="1:37" ht="15.75" customHeight="1" x14ac:dyDescent="0.2">
      <c r="AC523" s="106"/>
    </row>
    <row r="524" spans="1:37" ht="121.5" customHeight="1" x14ac:dyDescent="0.2">
      <c r="A524" s="571" t="s">
        <v>395</v>
      </c>
      <c r="B524" s="572"/>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3"/>
    </row>
    <row r="525" spans="1:37" ht="15.75" customHeight="1" x14ac:dyDescent="0.2"/>
    <row r="526" spans="1:37" ht="40.5" customHeight="1" x14ac:dyDescent="0.2">
      <c r="A526" s="433" t="s">
        <v>70</v>
      </c>
      <c r="B526" s="433"/>
      <c r="C526" s="433"/>
      <c r="D526" s="433"/>
      <c r="E526" s="433"/>
      <c r="F526" s="433"/>
      <c r="G526" s="433"/>
      <c r="H526" s="433"/>
      <c r="I526" s="433"/>
      <c r="J526" s="433"/>
      <c r="K526" s="433"/>
      <c r="L526" s="433"/>
      <c r="M526" s="433"/>
      <c r="N526" s="433"/>
      <c r="O526" s="433"/>
      <c r="P526" s="433"/>
      <c r="Q526" s="433"/>
      <c r="R526" s="433"/>
      <c r="S526" s="433"/>
      <c r="T526" s="433"/>
      <c r="U526" s="433"/>
      <c r="V526" s="433"/>
      <c r="W526" s="433"/>
      <c r="X526" s="433"/>
      <c r="Y526" s="433"/>
      <c r="Z526" s="433"/>
      <c r="AA526" s="433"/>
      <c r="AB526" s="433"/>
      <c r="AC526" s="433"/>
    </row>
    <row r="527" spans="1:37" ht="15.75" customHeight="1" x14ac:dyDescent="0.2">
      <c r="A527" s="170"/>
      <c r="B527" s="170"/>
      <c r="C527" s="170"/>
      <c r="D527" s="170"/>
      <c r="E527" s="170"/>
      <c r="F527" s="170"/>
      <c r="G527" s="170"/>
      <c r="H527" s="170"/>
      <c r="I527" s="170"/>
      <c r="J527" s="170"/>
      <c r="K527" s="170"/>
      <c r="L527" s="170"/>
      <c r="M527" s="170"/>
      <c r="N527" s="170"/>
      <c r="O527" s="170"/>
      <c r="P527" s="170"/>
      <c r="Q527" s="171"/>
      <c r="R527" s="171"/>
      <c r="S527" s="171"/>
      <c r="T527" s="171"/>
      <c r="U527" s="171"/>
      <c r="V527" s="171"/>
      <c r="W527" s="171"/>
      <c r="X527" s="171"/>
      <c r="Y527" s="171"/>
      <c r="Z527" s="171"/>
      <c r="AA527" s="171"/>
      <c r="AB527" s="171"/>
      <c r="AC527" s="171"/>
    </row>
    <row r="528" spans="1:37" ht="279" customHeight="1" x14ac:dyDescent="0.2">
      <c r="A528" s="567" t="s">
        <v>1</v>
      </c>
      <c r="B528" s="568"/>
      <c r="C528" s="568"/>
      <c r="D528" s="420" t="s">
        <v>351</v>
      </c>
      <c r="E528" s="420"/>
      <c r="F528" s="420"/>
      <c r="G528" s="420"/>
      <c r="H528" s="420"/>
      <c r="I528" s="420"/>
      <c r="J528" s="420"/>
      <c r="K528" s="420"/>
      <c r="L528" s="420"/>
      <c r="M528" s="420"/>
      <c r="N528" s="420"/>
      <c r="O528" s="420"/>
      <c r="P528" s="420"/>
      <c r="Q528" s="420"/>
      <c r="R528" s="420"/>
      <c r="S528" s="420"/>
      <c r="T528" s="420"/>
      <c r="U528" s="420"/>
      <c r="V528" s="420"/>
      <c r="W528" s="420"/>
      <c r="X528" s="420"/>
      <c r="Y528" s="420"/>
      <c r="Z528" s="420"/>
      <c r="AA528" s="420"/>
      <c r="AB528" s="420"/>
      <c r="AC528" s="421"/>
      <c r="AF528" s="190"/>
    </row>
    <row r="529" spans="1:34" ht="15.75" customHeight="1" x14ac:dyDescent="0.2"/>
    <row r="530" spans="1:34" ht="22.5" customHeight="1" x14ac:dyDescent="0.2">
      <c r="A530" s="433" t="s">
        <v>71</v>
      </c>
      <c r="B530" s="433"/>
      <c r="C530" s="433"/>
      <c r="D530" s="433"/>
      <c r="E530" s="433"/>
      <c r="F530" s="433"/>
      <c r="G530" s="433"/>
      <c r="H530" s="433"/>
      <c r="I530" s="433"/>
      <c r="J530" s="433"/>
      <c r="K530" s="433"/>
      <c r="L530" s="433"/>
      <c r="M530" s="433"/>
      <c r="N530" s="433"/>
      <c r="O530" s="433"/>
      <c r="P530" s="433"/>
      <c r="Q530" s="433"/>
      <c r="R530" s="433"/>
      <c r="S530" s="433"/>
      <c r="T530" s="433"/>
      <c r="U530" s="433"/>
      <c r="V530" s="433"/>
      <c r="W530" s="433"/>
      <c r="X530" s="433"/>
      <c r="Y530" s="433"/>
      <c r="Z530" s="433"/>
      <c r="AA530" s="433"/>
      <c r="AB530" s="433"/>
      <c r="AC530" s="433"/>
    </row>
    <row r="531" spans="1:34" ht="15.75" customHeight="1" x14ac:dyDescent="0.2"/>
    <row r="532" spans="1:34" ht="47.25" customHeight="1" x14ac:dyDescent="0.2">
      <c r="A532" s="508" t="s">
        <v>145</v>
      </c>
      <c r="B532" s="508"/>
      <c r="C532" s="508"/>
      <c r="D532" s="508"/>
      <c r="E532" s="508"/>
      <c r="F532" s="508"/>
      <c r="G532" s="508"/>
      <c r="H532" s="508"/>
      <c r="I532" s="508"/>
      <c r="J532" s="508"/>
      <c r="K532" s="508"/>
      <c r="L532" s="508"/>
      <c r="M532" s="508"/>
      <c r="N532" s="508"/>
      <c r="O532" s="508"/>
      <c r="P532" s="508"/>
      <c r="Q532" s="508"/>
      <c r="R532" s="508"/>
      <c r="S532" s="508"/>
      <c r="T532" s="508"/>
      <c r="U532" s="508"/>
      <c r="V532" s="508"/>
      <c r="W532" s="508"/>
      <c r="X532" s="508"/>
      <c r="Y532" s="508"/>
      <c r="Z532" s="508"/>
      <c r="AA532" s="508"/>
      <c r="AB532" s="508"/>
      <c r="AC532" s="508"/>
      <c r="AF532" s="255"/>
      <c r="AG532" s="255"/>
      <c r="AH532" s="255"/>
    </row>
    <row r="533" spans="1:34" ht="15.75" customHeight="1" x14ac:dyDescent="0.2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F533" s="255"/>
      <c r="AG533" s="255"/>
      <c r="AH533" s="255"/>
    </row>
    <row r="534" spans="1:34" ht="17.25" customHeight="1" x14ac:dyDescent="0.2">
      <c r="A534" s="509" t="s">
        <v>63</v>
      </c>
      <c r="B534" s="445"/>
      <c r="C534" s="445"/>
      <c r="D534" s="445"/>
      <c r="E534" s="445"/>
      <c r="F534" s="445"/>
      <c r="G534" s="445"/>
      <c r="H534" s="445"/>
      <c r="I534" s="445"/>
      <c r="J534" s="445"/>
      <c r="K534" s="445"/>
      <c r="L534" s="445"/>
      <c r="M534" s="445"/>
      <c r="N534" s="445"/>
      <c r="O534" s="445"/>
      <c r="P534" s="445"/>
      <c r="Q534" s="445"/>
      <c r="R534" s="445"/>
      <c r="S534" s="445"/>
      <c r="T534" s="445"/>
      <c r="U534" s="445"/>
      <c r="V534" s="445"/>
      <c r="W534" s="445"/>
      <c r="X534" s="445"/>
      <c r="Y534" s="445"/>
      <c r="Z534" s="445"/>
      <c r="AA534" s="445"/>
      <c r="AB534" s="446"/>
      <c r="AC534" s="131"/>
      <c r="AD534" s="4"/>
      <c r="AE534" s="254" t="str">
        <f>IF(AD534=1,"Ja",IF(AD534=2,"Nein",""))</f>
        <v/>
      </c>
      <c r="AF534" s="255">
        <v>1</v>
      </c>
      <c r="AG534" s="255"/>
      <c r="AH534" s="255"/>
    </row>
    <row r="535" spans="1:34" ht="17.25" customHeight="1" x14ac:dyDescent="0.2">
      <c r="A535" s="509" t="s">
        <v>62</v>
      </c>
      <c r="B535" s="445"/>
      <c r="C535" s="445"/>
      <c r="D535" s="445"/>
      <c r="E535" s="445"/>
      <c r="F535" s="445"/>
      <c r="G535" s="445"/>
      <c r="H535" s="445"/>
      <c r="I535" s="445"/>
      <c r="J535" s="445"/>
      <c r="K535" s="445"/>
      <c r="L535" s="445"/>
      <c r="M535" s="445"/>
      <c r="N535" s="445"/>
      <c r="O535" s="445"/>
      <c r="P535" s="445"/>
      <c r="Q535" s="445"/>
      <c r="R535" s="445"/>
      <c r="S535" s="445"/>
      <c r="T535" s="445"/>
      <c r="U535" s="445"/>
      <c r="V535" s="445"/>
      <c r="W535" s="445"/>
      <c r="X535" s="445"/>
      <c r="Y535" s="445"/>
      <c r="Z535" s="445"/>
      <c r="AA535" s="445"/>
      <c r="AB535" s="446"/>
      <c r="AC535" s="131"/>
      <c r="AF535" s="255">
        <v>0</v>
      </c>
      <c r="AG535" s="255"/>
      <c r="AH535" s="255"/>
    </row>
    <row r="536" spans="1:34" ht="15.75" customHeight="1" x14ac:dyDescent="0.2">
      <c r="AF536" s="255"/>
      <c r="AG536" s="255"/>
      <c r="AH536" s="255"/>
    </row>
    <row r="537" spans="1:34" ht="47.25" customHeight="1" x14ac:dyDescent="0.2">
      <c r="A537" s="418" t="s">
        <v>1</v>
      </c>
      <c r="B537" s="419"/>
      <c r="C537" s="419"/>
      <c r="D537" s="420" t="s">
        <v>192</v>
      </c>
      <c r="E537" s="420"/>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1"/>
      <c r="AF537" s="255"/>
      <c r="AG537" s="255"/>
      <c r="AH537" s="255"/>
    </row>
    <row r="538" spans="1:34" ht="15.75" customHeight="1" x14ac:dyDescent="0.2">
      <c r="AF538" s="255"/>
      <c r="AG538" s="255"/>
      <c r="AH538" s="255"/>
    </row>
    <row r="539" spans="1:34" ht="38.1" customHeight="1" x14ac:dyDescent="0.2">
      <c r="A539" s="506" t="s">
        <v>113</v>
      </c>
      <c r="B539" s="476"/>
      <c r="C539" s="476"/>
      <c r="D539" s="476"/>
      <c r="E539" s="476"/>
      <c r="F539" s="476"/>
      <c r="G539" s="476"/>
      <c r="H539" s="476"/>
      <c r="I539" s="476"/>
      <c r="J539" s="476"/>
      <c r="K539" s="476"/>
      <c r="L539" s="476"/>
      <c r="M539" s="476"/>
      <c r="N539" s="476"/>
      <c r="O539" s="476"/>
      <c r="P539" s="476"/>
      <c r="Q539" s="476"/>
      <c r="R539" s="476"/>
      <c r="S539" s="476"/>
      <c r="T539" s="476"/>
      <c r="U539" s="476"/>
      <c r="V539" s="476"/>
      <c r="W539" s="476"/>
      <c r="X539" s="476"/>
      <c r="Y539" s="476"/>
      <c r="Z539" s="476"/>
      <c r="AA539" s="476"/>
      <c r="AB539" s="476"/>
      <c r="AC539" s="476"/>
      <c r="AF539" s="255"/>
      <c r="AG539" s="255"/>
      <c r="AH539" s="255"/>
    </row>
    <row r="540" spans="1:34" ht="94.5" customHeight="1" x14ac:dyDescent="0.2">
      <c r="A540" s="507" t="s">
        <v>191</v>
      </c>
      <c r="B540" s="476"/>
      <c r="C540" s="476"/>
      <c r="D540" s="476"/>
      <c r="E540" s="476"/>
      <c r="F540" s="476"/>
      <c r="G540" s="476"/>
      <c r="H540" s="476"/>
      <c r="I540" s="476"/>
      <c r="J540" s="476"/>
      <c r="K540" s="476"/>
      <c r="L540" s="476"/>
      <c r="M540" s="476"/>
      <c r="N540" s="476"/>
      <c r="O540" s="476"/>
      <c r="P540" s="476"/>
      <c r="Q540" s="476"/>
      <c r="R540" s="476"/>
      <c r="S540" s="476"/>
      <c r="T540" s="476"/>
      <c r="U540" s="476"/>
      <c r="V540" s="476"/>
      <c r="W540" s="476"/>
      <c r="X540" s="476"/>
      <c r="Y540" s="476"/>
      <c r="Z540" s="476"/>
      <c r="AA540" s="476"/>
      <c r="AB540" s="476"/>
      <c r="AC540" s="476"/>
      <c r="AF540" s="255"/>
      <c r="AG540" s="255"/>
      <c r="AH540" s="255"/>
    </row>
    <row r="541" spans="1:34" ht="15.75" customHeight="1" x14ac:dyDescent="0.2">
      <c r="A541" s="172"/>
      <c r="B541" s="138"/>
      <c r="C541" s="138"/>
      <c r="D541" s="138"/>
      <c r="E541" s="138"/>
      <c r="F541" s="138"/>
      <c r="G541" s="138"/>
      <c r="H541" s="138"/>
      <c r="I541" s="138"/>
      <c r="J541" s="138"/>
      <c r="K541" s="138"/>
      <c r="L541" s="138"/>
      <c r="M541" s="138"/>
      <c r="N541" s="138"/>
      <c r="O541" s="138"/>
      <c r="P541" s="138"/>
      <c r="Q541" s="138"/>
      <c r="R541" s="138"/>
      <c r="S541" s="138"/>
      <c r="T541" s="138"/>
      <c r="U541" s="138"/>
      <c r="V541" s="138"/>
      <c r="W541" s="138"/>
      <c r="X541" s="138"/>
      <c r="Y541" s="138"/>
      <c r="Z541" s="138"/>
      <c r="AA541" s="138"/>
      <c r="AB541" s="138"/>
      <c r="AC541" s="138"/>
      <c r="AF541" s="255"/>
      <c r="AG541" s="255"/>
      <c r="AH541" s="255"/>
    </row>
    <row r="542" spans="1:34" ht="48.75" customHeight="1" x14ac:dyDescent="0.2">
      <c r="A542" s="402" t="s">
        <v>114</v>
      </c>
      <c r="B542" s="403"/>
      <c r="C542" s="404"/>
      <c r="D542" s="405" t="s">
        <v>278</v>
      </c>
      <c r="E542" s="405"/>
      <c r="F542" s="405"/>
      <c r="G542" s="405"/>
      <c r="H542" s="405"/>
      <c r="I542" s="405"/>
      <c r="J542" s="405"/>
      <c r="K542" s="405"/>
      <c r="L542" s="405"/>
      <c r="M542" s="405"/>
      <c r="N542" s="405"/>
      <c r="O542" s="405"/>
      <c r="P542" s="405"/>
      <c r="Q542" s="405"/>
      <c r="R542" s="405"/>
      <c r="S542" s="405"/>
      <c r="T542" s="405"/>
      <c r="U542" s="405"/>
      <c r="V542" s="405"/>
      <c r="W542" s="405"/>
      <c r="X542" s="405"/>
      <c r="Y542" s="405"/>
      <c r="Z542" s="405"/>
      <c r="AA542" s="405"/>
      <c r="AB542" s="406"/>
      <c r="AC542" s="173"/>
      <c r="AD542" s="270"/>
      <c r="AF542" s="254" t="str">
        <f>IF(AD542=FALSE,"","x")</f>
        <v/>
      </c>
      <c r="AG542" s="255"/>
      <c r="AH542" s="255"/>
    </row>
    <row r="543" spans="1:34" ht="15.75" customHeight="1" x14ac:dyDescent="0.2">
      <c r="A543" s="395" t="s">
        <v>115</v>
      </c>
      <c r="B543" s="396"/>
      <c r="C543" s="396"/>
      <c r="D543" s="396"/>
      <c r="E543" s="396"/>
      <c r="F543" s="396"/>
      <c r="G543" s="396"/>
      <c r="H543" s="396"/>
      <c r="I543" s="396"/>
      <c r="J543" s="396"/>
      <c r="K543" s="396"/>
      <c r="L543" s="396"/>
      <c r="M543" s="396"/>
      <c r="N543" s="396"/>
      <c r="O543" s="396"/>
      <c r="P543" s="396"/>
      <c r="Q543" s="396"/>
      <c r="R543" s="396"/>
      <c r="S543" s="396"/>
      <c r="T543" s="396"/>
      <c r="U543" s="396"/>
      <c r="V543" s="396"/>
      <c r="W543" s="396"/>
      <c r="X543" s="396"/>
      <c r="Y543" s="396"/>
      <c r="Z543" s="396"/>
      <c r="AA543" s="396"/>
      <c r="AB543" s="396"/>
      <c r="AC543" s="397"/>
    </row>
    <row r="544" spans="1:34" ht="31.5" customHeight="1" x14ac:dyDescent="0.2">
      <c r="A544" s="539"/>
      <c r="B544" s="539"/>
      <c r="C544" s="539"/>
      <c r="D544" s="539"/>
      <c r="E544" s="539"/>
      <c r="F544" s="539"/>
      <c r="G544" s="539"/>
      <c r="H544" s="539"/>
      <c r="I544" s="539"/>
      <c r="J544" s="539"/>
      <c r="K544" s="539"/>
      <c r="L544" s="539"/>
      <c r="M544" s="539"/>
      <c r="N544" s="539"/>
      <c r="O544" s="539"/>
      <c r="P544" s="539"/>
      <c r="Q544" s="539"/>
      <c r="R544" s="539"/>
      <c r="S544" s="539"/>
      <c r="T544" s="539"/>
      <c r="U544" s="539"/>
      <c r="V544" s="539"/>
      <c r="W544" s="539"/>
      <c r="X544" s="539"/>
      <c r="Y544" s="539"/>
      <c r="Z544" s="539"/>
      <c r="AA544" s="539"/>
      <c r="AB544" s="539"/>
      <c r="AC544" s="539"/>
    </row>
    <row r="545" spans="1:34" ht="15.75" customHeight="1" x14ac:dyDescent="0.2">
      <c r="A545" s="130"/>
    </row>
    <row r="546" spans="1:34" ht="16.350000000000001" customHeight="1" x14ac:dyDescent="0.2">
      <c r="A546" s="529" t="s">
        <v>127</v>
      </c>
      <c r="B546" s="529"/>
      <c r="C546" s="529"/>
      <c r="D546" s="396" t="s">
        <v>149</v>
      </c>
      <c r="E546" s="396"/>
      <c r="F546" s="396"/>
      <c r="G546" s="396"/>
      <c r="H546" s="396"/>
      <c r="I546" s="396"/>
      <c r="J546" s="396"/>
      <c r="K546" s="396"/>
      <c r="L546" s="396"/>
      <c r="M546" s="396"/>
      <c r="N546" s="396"/>
      <c r="O546" s="396"/>
      <c r="P546" s="396"/>
      <c r="Q546" s="396"/>
      <c r="R546" s="396"/>
      <c r="S546" s="396"/>
      <c r="T546" s="396"/>
      <c r="U546" s="396"/>
      <c r="V546" s="396"/>
      <c r="W546" s="396"/>
      <c r="X546" s="396"/>
      <c r="Y546" s="396"/>
      <c r="Z546" s="396"/>
      <c r="AA546" s="396"/>
      <c r="AB546" s="397"/>
      <c r="AC546" s="174"/>
      <c r="AD546" s="184"/>
      <c r="AF546" s="254" t="str">
        <f>IF(AD546=FALSE,"","x")</f>
        <v/>
      </c>
      <c r="AG546" s="255"/>
      <c r="AH546" s="255"/>
    </row>
    <row r="547" spans="1:34" ht="15.75" customHeight="1" x14ac:dyDescent="0.2">
      <c r="A547" s="395" t="s">
        <v>115</v>
      </c>
      <c r="B547" s="396"/>
      <c r="C547" s="396"/>
      <c r="D547" s="396"/>
      <c r="E547" s="396"/>
      <c r="F547" s="396"/>
      <c r="G547" s="396"/>
      <c r="H547" s="396"/>
      <c r="I547" s="396"/>
      <c r="J547" s="396"/>
      <c r="K547" s="396"/>
      <c r="L547" s="396"/>
      <c r="M547" s="396"/>
      <c r="N547" s="396"/>
      <c r="O547" s="396"/>
      <c r="P547" s="396"/>
      <c r="Q547" s="396"/>
      <c r="R547" s="396"/>
      <c r="S547" s="396"/>
      <c r="T547" s="396"/>
      <c r="U547" s="396"/>
      <c r="V547" s="396"/>
      <c r="W547" s="396"/>
      <c r="X547" s="396"/>
      <c r="Y547" s="396"/>
      <c r="Z547" s="396"/>
      <c r="AA547" s="396"/>
      <c r="AB547" s="396"/>
      <c r="AC547" s="397"/>
      <c r="AF547" s="255"/>
      <c r="AG547" s="255"/>
      <c r="AH547" s="255"/>
    </row>
    <row r="548" spans="1:34" ht="31.5" customHeight="1" x14ac:dyDescent="0.2">
      <c r="A548" s="408"/>
      <c r="B548" s="409"/>
      <c r="C548" s="409"/>
      <c r="D548" s="409"/>
      <c r="E548" s="409"/>
      <c r="F548" s="409"/>
      <c r="G548" s="409"/>
      <c r="H548" s="409"/>
      <c r="I548" s="409"/>
      <c r="J548" s="409"/>
      <c r="K548" s="409"/>
      <c r="L548" s="409"/>
      <c r="M548" s="409"/>
      <c r="N548" s="409"/>
      <c r="O548" s="409"/>
      <c r="P548" s="409"/>
      <c r="Q548" s="409"/>
      <c r="R548" s="409"/>
      <c r="S548" s="409"/>
      <c r="T548" s="409"/>
      <c r="U548" s="409"/>
      <c r="V548" s="409"/>
      <c r="W548" s="409"/>
      <c r="X548" s="409"/>
      <c r="Y548" s="409"/>
      <c r="Z548" s="409"/>
      <c r="AA548" s="409"/>
      <c r="AB548" s="409"/>
      <c r="AC548" s="410"/>
      <c r="AG548" s="255"/>
      <c r="AH548" s="255"/>
    </row>
    <row r="549" spans="1:34" ht="15.75" customHeight="1" x14ac:dyDescent="0.2">
      <c r="A549" s="390"/>
      <c r="B549" s="175"/>
      <c r="C549" s="175"/>
      <c r="D549" s="175"/>
      <c r="E549" s="175"/>
      <c r="F549" s="176"/>
      <c r="G549" s="176"/>
      <c r="H549" s="176"/>
      <c r="I549" s="176"/>
      <c r="J549" s="176"/>
      <c r="K549" s="176"/>
      <c r="L549" s="176"/>
      <c r="M549" s="176"/>
      <c r="N549" s="176"/>
      <c r="O549" s="176"/>
      <c r="P549" s="176"/>
      <c r="Q549" s="176"/>
      <c r="R549" s="176"/>
      <c r="S549" s="176"/>
      <c r="T549" s="176"/>
      <c r="U549" s="176"/>
      <c r="V549" s="176"/>
      <c r="W549" s="176"/>
      <c r="X549" s="176"/>
      <c r="Y549" s="176"/>
      <c r="Z549" s="176"/>
      <c r="AA549" s="176"/>
      <c r="AB549" s="176"/>
      <c r="AC549" s="177"/>
      <c r="AG549" s="255"/>
      <c r="AH549" s="255"/>
    </row>
    <row r="550" spans="1:34" ht="16.350000000000001" customHeight="1" x14ac:dyDescent="0.2">
      <c r="A550" s="530" t="s">
        <v>72</v>
      </c>
      <c r="B550" s="531"/>
      <c r="C550" s="532"/>
      <c r="D550" s="396" t="s">
        <v>75</v>
      </c>
      <c r="E550" s="396"/>
      <c r="F550" s="396"/>
      <c r="G550" s="396"/>
      <c r="H550" s="396"/>
      <c r="I550" s="396"/>
      <c r="J550" s="396"/>
      <c r="K550" s="396"/>
      <c r="L550" s="396"/>
      <c r="M550" s="396"/>
      <c r="N550" s="396"/>
      <c r="O550" s="396"/>
      <c r="P550" s="396"/>
      <c r="Q550" s="396"/>
      <c r="R550" s="396"/>
      <c r="S550" s="396"/>
      <c r="T550" s="396"/>
      <c r="U550" s="396"/>
      <c r="V550" s="396"/>
      <c r="W550" s="396"/>
      <c r="X550" s="396"/>
      <c r="Y550" s="396"/>
      <c r="Z550" s="396"/>
      <c r="AA550" s="396"/>
      <c r="AB550" s="397"/>
      <c r="AC550" s="174"/>
      <c r="AD550" s="184"/>
      <c r="AF550" s="254" t="str">
        <f>IF(AD550=FALSE,"","x")</f>
        <v/>
      </c>
      <c r="AG550" s="255"/>
      <c r="AH550" s="255"/>
    </row>
    <row r="551" spans="1:34" ht="15.75" customHeight="1" x14ac:dyDescent="0.2">
      <c r="A551" s="395" t="s">
        <v>115</v>
      </c>
      <c r="B551" s="396"/>
      <c r="C551" s="396"/>
      <c r="D551" s="396"/>
      <c r="E551" s="396"/>
      <c r="F551" s="396"/>
      <c r="G551" s="396"/>
      <c r="H551" s="396"/>
      <c r="I551" s="396"/>
      <c r="J551" s="396"/>
      <c r="K551" s="396"/>
      <c r="L551" s="396"/>
      <c r="M551" s="396"/>
      <c r="N551" s="396"/>
      <c r="O551" s="396"/>
      <c r="P551" s="396"/>
      <c r="Q551" s="396"/>
      <c r="R551" s="396"/>
      <c r="S551" s="396"/>
      <c r="T551" s="396"/>
      <c r="U551" s="396"/>
      <c r="V551" s="396"/>
      <c r="W551" s="396"/>
      <c r="X551" s="396"/>
      <c r="Y551" s="396"/>
      <c r="Z551" s="396"/>
      <c r="AA551" s="396"/>
      <c r="AB551" s="396"/>
      <c r="AC551" s="397"/>
      <c r="AG551" s="255"/>
      <c r="AH551" s="255"/>
    </row>
    <row r="552" spans="1:34" ht="31.5" customHeight="1" x14ac:dyDescent="0.2">
      <c r="A552" s="408"/>
      <c r="B552" s="409"/>
      <c r="C552" s="409"/>
      <c r="D552" s="409"/>
      <c r="E552" s="409"/>
      <c r="F552" s="409"/>
      <c r="G552" s="409"/>
      <c r="H552" s="409"/>
      <c r="I552" s="409"/>
      <c r="J552" s="409"/>
      <c r="K552" s="409"/>
      <c r="L552" s="409"/>
      <c r="M552" s="409"/>
      <c r="N552" s="409"/>
      <c r="O552" s="409"/>
      <c r="P552" s="409"/>
      <c r="Q552" s="409"/>
      <c r="R552" s="409"/>
      <c r="S552" s="409"/>
      <c r="T552" s="409"/>
      <c r="U552" s="409"/>
      <c r="V552" s="409"/>
      <c r="W552" s="409"/>
      <c r="X552" s="409"/>
      <c r="Y552" s="409"/>
      <c r="Z552" s="409"/>
      <c r="AA552" s="409"/>
      <c r="AB552" s="409"/>
      <c r="AC552" s="410"/>
      <c r="AG552" s="255"/>
      <c r="AH552" s="255"/>
    </row>
    <row r="553" spans="1:34" ht="78.75" customHeight="1" x14ac:dyDescent="0.2">
      <c r="A553" s="574" t="s">
        <v>150</v>
      </c>
      <c r="B553" s="575"/>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6"/>
      <c r="AG553" s="255"/>
      <c r="AH553" s="255"/>
    </row>
    <row r="554" spans="1:34" ht="15.75" customHeight="1" x14ac:dyDescent="0.2">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G554" s="255"/>
      <c r="AH554" s="255"/>
    </row>
    <row r="555" spans="1:34" ht="31.5" customHeight="1" x14ac:dyDescent="0.2">
      <c r="A555" s="530" t="s">
        <v>73</v>
      </c>
      <c r="B555" s="531"/>
      <c r="C555" s="532"/>
      <c r="D555" s="396" t="s">
        <v>151</v>
      </c>
      <c r="E555" s="396"/>
      <c r="F555" s="396"/>
      <c r="G555" s="396"/>
      <c r="H555" s="396"/>
      <c r="I555" s="396"/>
      <c r="J555" s="396"/>
      <c r="K555" s="396"/>
      <c r="L555" s="396"/>
      <c r="M555" s="396"/>
      <c r="N555" s="396"/>
      <c r="O555" s="396"/>
      <c r="P555" s="396"/>
      <c r="Q555" s="396"/>
      <c r="R555" s="396"/>
      <c r="S555" s="396"/>
      <c r="T555" s="396"/>
      <c r="U555" s="396"/>
      <c r="V555" s="396"/>
      <c r="W555" s="396"/>
      <c r="X555" s="396"/>
      <c r="Y555" s="396"/>
      <c r="Z555" s="396"/>
      <c r="AA555" s="396"/>
      <c r="AB555" s="397"/>
      <c r="AC555" s="174"/>
      <c r="AD555" s="184"/>
      <c r="AF555" s="254" t="str">
        <f>IF(AD555=FALSE,"","x")</f>
        <v/>
      </c>
      <c r="AG555" s="255"/>
      <c r="AH555" s="255"/>
    </row>
    <row r="556" spans="1:34" ht="15.75" customHeight="1" x14ac:dyDescent="0.2">
      <c r="A556" s="398" t="s">
        <v>115</v>
      </c>
      <c r="B556" s="398"/>
      <c r="C556" s="398"/>
      <c r="D556" s="398"/>
      <c r="E556" s="398"/>
      <c r="F556" s="398"/>
      <c r="G556" s="398"/>
      <c r="H556" s="398"/>
      <c r="I556" s="398"/>
      <c r="J556" s="398"/>
      <c r="K556" s="398"/>
      <c r="L556" s="398"/>
      <c r="M556" s="398"/>
      <c r="N556" s="398"/>
      <c r="O556" s="398"/>
      <c r="P556" s="398"/>
      <c r="Q556" s="398"/>
      <c r="R556" s="398"/>
      <c r="S556" s="398"/>
      <c r="T556" s="398"/>
      <c r="U556" s="398"/>
      <c r="V556" s="398"/>
      <c r="W556" s="398"/>
      <c r="X556" s="398"/>
      <c r="Y556" s="398"/>
      <c r="Z556" s="398"/>
      <c r="AA556" s="398"/>
      <c r="AB556" s="398"/>
      <c r="AC556" s="398"/>
      <c r="AG556" s="255"/>
      <c r="AH556" s="255"/>
    </row>
    <row r="557" spans="1:34" ht="31.5" customHeight="1" x14ac:dyDescent="0.2">
      <c r="A557" s="408"/>
      <c r="B557" s="409"/>
      <c r="C557" s="409"/>
      <c r="D557" s="409"/>
      <c r="E557" s="409"/>
      <c r="F557" s="409"/>
      <c r="G557" s="409"/>
      <c r="H557" s="409"/>
      <c r="I557" s="409"/>
      <c r="J557" s="409"/>
      <c r="K557" s="409"/>
      <c r="L557" s="409"/>
      <c r="M557" s="409"/>
      <c r="N557" s="409"/>
      <c r="O557" s="409"/>
      <c r="P557" s="409"/>
      <c r="Q557" s="409"/>
      <c r="R557" s="409"/>
      <c r="S557" s="409"/>
      <c r="T557" s="409"/>
      <c r="U557" s="409"/>
      <c r="V557" s="409"/>
      <c r="W557" s="409"/>
      <c r="X557" s="409"/>
      <c r="Y557" s="409"/>
      <c r="Z557" s="409"/>
      <c r="AA557" s="409"/>
      <c r="AB557" s="409"/>
      <c r="AC557" s="410"/>
      <c r="AG557" s="255"/>
      <c r="AH557" s="255"/>
    </row>
    <row r="558" spans="1:34" ht="15.75" customHeight="1" x14ac:dyDescent="0.2">
      <c r="A558" s="179"/>
      <c r="B558" s="179"/>
      <c r="C558" s="179"/>
      <c r="D558" s="179"/>
      <c r="E558" s="179"/>
      <c r="F558" s="180"/>
      <c r="G558" s="180"/>
      <c r="H558" s="180"/>
      <c r="I558" s="180"/>
      <c r="J558" s="180"/>
      <c r="K558" s="180"/>
      <c r="L558" s="180"/>
      <c r="M558" s="180"/>
      <c r="N558" s="180"/>
      <c r="O558" s="180"/>
      <c r="P558" s="180"/>
      <c r="Q558" s="180"/>
      <c r="R558" s="180"/>
      <c r="S558" s="180"/>
      <c r="T558" s="180"/>
      <c r="U558" s="180"/>
      <c r="V558" s="180"/>
      <c r="W558" s="180"/>
      <c r="X558" s="180"/>
      <c r="Y558" s="180"/>
      <c r="Z558" s="180"/>
      <c r="AA558" s="180"/>
      <c r="AB558" s="180"/>
      <c r="AC558" s="181"/>
      <c r="AG558" s="255"/>
      <c r="AH558" s="255"/>
    </row>
    <row r="559" spans="1:34" ht="33" customHeight="1" x14ac:dyDescent="0.2">
      <c r="A559" s="402" t="s">
        <v>74</v>
      </c>
      <c r="B559" s="403"/>
      <c r="C559" s="404"/>
      <c r="D559" s="396" t="s">
        <v>76</v>
      </c>
      <c r="E559" s="396"/>
      <c r="F559" s="396"/>
      <c r="G559" s="396"/>
      <c r="H559" s="396"/>
      <c r="I559" s="396"/>
      <c r="J559" s="396"/>
      <c r="K559" s="396"/>
      <c r="L559" s="396"/>
      <c r="M559" s="396"/>
      <c r="N559" s="396"/>
      <c r="O559" s="396"/>
      <c r="P559" s="396"/>
      <c r="Q559" s="396"/>
      <c r="R559" s="396"/>
      <c r="S559" s="396"/>
      <c r="T559" s="396"/>
      <c r="U559" s="396"/>
      <c r="V559" s="396"/>
      <c r="W559" s="396"/>
      <c r="X559" s="396"/>
      <c r="Y559" s="396"/>
      <c r="Z559" s="396"/>
      <c r="AA559" s="396"/>
      <c r="AB559" s="397"/>
      <c r="AC559" s="174"/>
      <c r="AD559" s="4"/>
      <c r="AF559" s="254" t="str">
        <f>IF(AD559=FALSE,"","x")</f>
        <v/>
      </c>
      <c r="AG559" s="255"/>
      <c r="AH559" s="255"/>
    </row>
    <row r="560" spans="1:34" ht="15.75" customHeight="1" x14ac:dyDescent="0.2">
      <c r="A560" s="398" t="s">
        <v>115</v>
      </c>
      <c r="B560" s="398"/>
      <c r="C560" s="398"/>
      <c r="D560" s="398"/>
      <c r="E560" s="398"/>
      <c r="F560" s="398"/>
      <c r="G560" s="398"/>
      <c r="H560" s="398"/>
      <c r="I560" s="398"/>
      <c r="J560" s="398"/>
      <c r="K560" s="398"/>
      <c r="L560" s="398"/>
      <c r="M560" s="398"/>
      <c r="N560" s="398"/>
      <c r="O560" s="398"/>
      <c r="P560" s="398"/>
      <c r="Q560" s="398"/>
      <c r="R560" s="398"/>
      <c r="S560" s="398"/>
      <c r="T560" s="398"/>
      <c r="U560" s="398"/>
      <c r="V560" s="398"/>
      <c r="W560" s="398"/>
      <c r="X560" s="398"/>
      <c r="Y560" s="398"/>
      <c r="Z560" s="398"/>
      <c r="AA560" s="398"/>
      <c r="AB560" s="398"/>
      <c r="AC560" s="398"/>
      <c r="AF560" s="255"/>
      <c r="AG560" s="255"/>
      <c r="AH560" s="255"/>
    </row>
    <row r="561" spans="1:34" ht="31.5" customHeight="1" x14ac:dyDescent="0.2">
      <c r="A561" s="408"/>
      <c r="B561" s="409"/>
      <c r="C561" s="409"/>
      <c r="D561" s="409"/>
      <c r="E561" s="409"/>
      <c r="F561" s="409"/>
      <c r="G561" s="409"/>
      <c r="H561" s="409"/>
      <c r="I561" s="409"/>
      <c r="J561" s="409"/>
      <c r="K561" s="409"/>
      <c r="L561" s="409"/>
      <c r="M561" s="409"/>
      <c r="N561" s="409"/>
      <c r="O561" s="409"/>
      <c r="P561" s="409"/>
      <c r="Q561" s="409"/>
      <c r="R561" s="409"/>
      <c r="S561" s="409"/>
      <c r="T561" s="409"/>
      <c r="U561" s="409"/>
      <c r="V561" s="409"/>
      <c r="W561" s="409"/>
      <c r="X561" s="409"/>
      <c r="Y561" s="409"/>
      <c r="Z561" s="409"/>
      <c r="AA561" s="409"/>
      <c r="AB561" s="409"/>
      <c r="AC561" s="410"/>
      <c r="AF561" s="255"/>
      <c r="AG561" s="255"/>
      <c r="AH561" s="255"/>
    </row>
    <row r="562" spans="1:34" ht="15.75" customHeight="1" x14ac:dyDescent="0.2">
      <c r="AF562" s="255"/>
      <c r="AG562" s="255"/>
      <c r="AH562" s="255"/>
    </row>
    <row r="563" spans="1:34" ht="23.25" customHeight="1" x14ac:dyDescent="0.2">
      <c r="A563" s="433" t="s">
        <v>77</v>
      </c>
      <c r="B563" s="433"/>
      <c r="C563" s="433"/>
      <c r="D563" s="433"/>
      <c r="E563" s="433"/>
      <c r="F563" s="433"/>
      <c r="G563" s="433"/>
      <c r="H563" s="433"/>
      <c r="I563" s="433"/>
      <c r="J563" s="433"/>
      <c r="K563" s="433"/>
      <c r="L563" s="433"/>
      <c r="M563" s="433"/>
      <c r="N563" s="433"/>
      <c r="O563" s="433"/>
      <c r="P563" s="433"/>
      <c r="Q563" s="433"/>
      <c r="R563" s="433"/>
      <c r="S563" s="433"/>
      <c r="T563" s="433"/>
      <c r="U563" s="433"/>
      <c r="V563" s="433"/>
      <c r="W563" s="433"/>
      <c r="X563" s="433"/>
      <c r="Y563" s="433"/>
      <c r="Z563" s="433"/>
      <c r="AA563" s="433"/>
      <c r="AB563" s="433"/>
      <c r="AC563" s="433"/>
      <c r="AF563" s="255"/>
      <c r="AG563" s="255"/>
      <c r="AH563" s="255"/>
    </row>
    <row r="564" spans="1:34" ht="15.75" customHeight="1" x14ac:dyDescent="0.2">
      <c r="AF564" s="255"/>
      <c r="AG564" s="255"/>
      <c r="AH564" s="255"/>
    </row>
    <row r="565" spans="1:34" ht="47.25" customHeight="1" x14ac:dyDescent="0.2">
      <c r="A565" s="508" t="s">
        <v>78</v>
      </c>
      <c r="B565" s="508"/>
      <c r="C565" s="508"/>
      <c r="D565" s="508"/>
      <c r="E565" s="508"/>
      <c r="F565" s="508"/>
      <c r="G565" s="508"/>
      <c r="H565" s="508"/>
      <c r="I565" s="508"/>
      <c r="J565" s="508"/>
      <c r="K565" s="508"/>
      <c r="L565" s="508"/>
      <c r="M565" s="508"/>
      <c r="N565" s="508"/>
      <c r="O565" s="508"/>
      <c r="P565" s="508"/>
      <c r="Q565" s="508"/>
      <c r="R565" s="508"/>
      <c r="S565" s="508"/>
      <c r="T565" s="508"/>
      <c r="U565" s="508"/>
      <c r="V565" s="508"/>
      <c r="W565" s="508"/>
      <c r="X565" s="508"/>
      <c r="Y565" s="508"/>
      <c r="Z565" s="508"/>
      <c r="AA565" s="508"/>
      <c r="AB565" s="508"/>
      <c r="AC565" s="508"/>
      <c r="AF565" s="255"/>
      <c r="AG565" s="255"/>
      <c r="AH565" s="255"/>
    </row>
    <row r="566" spans="1:34" ht="15.75" customHeight="1" x14ac:dyDescent="0.2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F566" s="255"/>
      <c r="AG566" s="255"/>
      <c r="AH566" s="255"/>
    </row>
    <row r="567" spans="1:34" ht="16.350000000000001" customHeight="1" x14ac:dyDescent="0.2">
      <c r="A567" s="509" t="s">
        <v>63</v>
      </c>
      <c r="B567" s="445"/>
      <c r="C567" s="445"/>
      <c r="D567" s="445"/>
      <c r="E567" s="445"/>
      <c r="F567" s="445"/>
      <c r="G567" s="445"/>
      <c r="H567" s="445"/>
      <c r="I567" s="445"/>
      <c r="J567" s="445"/>
      <c r="K567" s="445"/>
      <c r="L567" s="445"/>
      <c r="M567" s="445"/>
      <c r="N567" s="445"/>
      <c r="O567" s="445"/>
      <c r="P567" s="445"/>
      <c r="Q567" s="445"/>
      <c r="R567" s="445"/>
      <c r="S567" s="445"/>
      <c r="T567" s="445"/>
      <c r="U567" s="445"/>
      <c r="V567" s="445"/>
      <c r="W567" s="445"/>
      <c r="X567" s="445"/>
      <c r="Y567" s="445"/>
      <c r="Z567" s="445"/>
      <c r="AA567" s="445"/>
      <c r="AB567" s="446"/>
      <c r="AC567" s="131"/>
      <c r="AD567" s="4"/>
      <c r="AF567" s="254" t="str">
        <f>IF(AD567=1,"Ja",IF(AD567=2,"Nein",""))</f>
        <v/>
      </c>
      <c r="AG567" s="255"/>
      <c r="AH567" s="255"/>
    </row>
    <row r="568" spans="1:34" x14ac:dyDescent="0.2">
      <c r="A568" s="510" t="s">
        <v>62</v>
      </c>
      <c r="B568" s="510"/>
      <c r="C568" s="510"/>
      <c r="D568" s="510"/>
      <c r="E568" s="510"/>
      <c r="F568" s="510"/>
      <c r="G568" s="510"/>
      <c r="H568" s="510"/>
      <c r="I568" s="510"/>
      <c r="J568" s="510"/>
      <c r="K568" s="510"/>
      <c r="L568" s="510"/>
      <c r="M568" s="510"/>
      <c r="N568" s="510"/>
      <c r="O568" s="510"/>
      <c r="P568" s="510"/>
      <c r="Q568" s="510"/>
      <c r="R568" s="510"/>
      <c r="S568" s="510"/>
      <c r="T568" s="510"/>
      <c r="U568" s="510"/>
      <c r="V568" s="510"/>
      <c r="W568" s="510"/>
      <c r="X568" s="510"/>
      <c r="Y568" s="510"/>
      <c r="Z568" s="510"/>
      <c r="AA568" s="510"/>
      <c r="AB568" s="510"/>
      <c r="AC568" s="350"/>
      <c r="AD568" s="348"/>
    </row>
    <row r="569" spans="1:34" ht="15.75" customHeight="1" x14ac:dyDescent="0.2">
      <c r="AF569" s="255"/>
      <c r="AG569" s="255"/>
      <c r="AH569" s="255"/>
    </row>
    <row r="570" spans="1:34" ht="47.25" customHeight="1" x14ac:dyDescent="0.2">
      <c r="A570" s="418" t="s">
        <v>1</v>
      </c>
      <c r="B570" s="419"/>
      <c r="C570" s="419"/>
      <c r="D570" s="420" t="s">
        <v>112</v>
      </c>
      <c r="E570" s="420"/>
      <c r="F570" s="420"/>
      <c r="G570" s="420"/>
      <c r="H570" s="420"/>
      <c r="I570" s="420"/>
      <c r="J570" s="420"/>
      <c r="K570" s="420"/>
      <c r="L570" s="420"/>
      <c r="M570" s="420"/>
      <c r="N570" s="420"/>
      <c r="O570" s="420"/>
      <c r="P570" s="420"/>
      <c r="Q570" s="420"/>
      <c r="R570" s="420"/>
      <c r="S570" s="420"/>
      <c r="T570" s="420"/>
      <c r="U570" s="420"/>
      <c r="V570" s="420"/>
      <c r="W570" s="420"/>
      <c r="X570" s="420"/>
      <c r="Y570" s="420"/>
      <c r="Z570" s="420"/>
      <c r="AA570" s="420"/>
      <c r="AB570" s="420"/>
      <c r="AC570" s="421"/>
      <c r="AF570" s="255"/>
      <c r="AG570" s="255"/>
      <c r="AH570" s="255"/>
    </row>
    <row r="571" spans="1:34" ht="15.75" customHeight="1" x14ac:dyDescent="0.2">
      <c r="AF571" s="255"/>
      <c r="AG571" s="255"/>
      <c r="AH571" s="255"/>
    </row>
    <row r="572" spans="1:34" ht="33.75" customHeight="1" x14ac:dyDescent="0.2">
      <c r="A572" s="506" t="s">
        <v>113</v>
      </c>
      <c r="B572" s="476"/>
      <c r="C572" s="476"/>
      <c r="D572" s="476"/>
      <c r="E572" s="476"/>
      <c r="F572" s="476"/>
      <c r="G572" s="476"/>
      <c r="H572" s="476"/>
      <c r="I572" s="476"/>
      <c r="J572" s="476"/>
      <c r="K572" s="476"/>
      <c r="L572" s="476"/>
      <c r="M572" s="476"/>
      <c r="N572" s="476"/>
      <c r="O572" s="476"/>
      <c r="P572" s="476"/>
      <c r="Q572" s="476"/>
      <c r="R572" s="476"/>
      <c r="S572" s="476"/>
      <c r="T572" s="476"/>
      <c r="U572" s="476"/>
      <c r="V572" s="476"/>
      <c r="W572" s="476"/>
      <c r="X572" s="476"/>
      <c r="Y572" s="476"/>
      <c r="Z572" s="476"/>
      <c r="AA572" s="476"/>
      <c r="AB572" s="476"/>
      <c r="AC572" s="476"/>
      <c r="AF572" s="255"/>
      <c r="AG572" s="255"/>
      <c r="AH572" s="255"/>
    </row>
    <row r="573" spans="1:34" ht="74.25" customHeight="1" x14ac:dyDescent="0.2">
      <c r="A573" s="507" t="s">
        <v>193</v>
      </c>
      <c r="B573" s="476"/>
      <c r="C573" s="476"/>
      <c r="D573" s="476"/>
      <c r="E573" s="476"/>
      <c r="F573" s="476"/>
      <c r="G573" s="476"/>
      <c r="H573" s="476"/>
      <c r="I573" s="476"/>
      <c r="J573" s="476"/>
      <c r="K573" s="476"/>
      <c r="L573" s="476"/>
      <c r="M573" s="476"/>
      <c r="N573" s="476"/>
      <c r="O573" s="476"/>
      <c r="P573" s="476"/>
      <c r="Q573" s="476"/>
      <c r="R573" s="476"/>
      <c r="S573" s="476"/>
      <c r="T573" s="476"/>
      <c r="U573" s="476"/>
      <c r="V573" s="476"/>
      <c r="W573" s="476"/>
      <c r="X573" s="476"/>
      <c r="Y573" s="476"/>
      <c r="Z573" s="476"/>
      <c r="AA573" s="476"/>
      <c r="AB573" s="476"/>
      <c r="AC573" s="476"/>
      <c r="AF573" s="255"/>
      <c r="AG573" s="255"/>
      <c r="AH573" s="255"/>
    </row>
    <row r="574" spans="1:34" ht="15.75" customHeight="1" x14ac:dyDescent="0.25">
      <c r="A574" s="150"/>
      <c r="B574" s="136"/>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F574" s="255"/>
      <c r="AG574" s="255"/>
      <c r="AH574" s="255"/>
    </row>
    <row r="575" spans="1:34" ht="45" customHeight="1" x14ac:dyDescent="0.2">
      <c r="A575" s="402" t="s">
        <v>116</v>
      </c>
      <c r="B575" s="403"/>
      <c r="C575" s="404"/>
      <c r="D575" s="405" t="s">
        <v>279</v>
      </c>
      <c r="E575" s="405"/>
      <c r="F575" s="405"/>
      <c r="G575" s="405"/>
      <c r="H575" s="405"/>
      <c r="I575" s="405"/>
      <c r="J575" s="405"/>
      <c r="K575" s="405"/>
      <c r="L575" s="405"/>
      <c r="M575" s="405"/>
      <c r="N575" s="405"/>
      <c r="O575" s="405"/>
      <c r="P575" s="405"/>
      <c r="Q575" s="405"/>
      <c r="R575" s="405"/>
      <c r="S575" s="405"/>
      <c r="T575" s="405"/>
      <c r="U575" s="405"/>
      <c r="V575" s="405"/>
      <c r="W575" s="405"/>
      <c r="X575" s="405"/>
      <c r="Y575" s="405"/>
      <c r="Z575" s="405"/>
      <c r="AA575" s="405"/>
      <c r="AB575" s="406"/>
      <c r="AC575" s="174"/>
      <c r="AD575" s="4"/>
      <c r="AF575" s="254" t="str">
        <f>IF(AD575=FALSE,"","x")</f>
        <v/>
      </c>
      <c r="AG575" s="255"/>
      <c r="AH575" s="255"/>
    </row>
    <row r="576" spans="1:34" ht="15.75" customHeight="1" x14ac:dyDescent="0.2">
      <c r="A576" s="395" t="s">
        <v>115</v>
      </c>
      <c r="B576" s="396"/>
      <c r="C576" s="396"/>
      <c r="D576" s="396"/>
      <c r="E576" s="396"/>
      <c r="F576" s="396"/>
      <c r="G576" s="396"/>
      <c r="H576" s="396"/>
      <c r="I576" s="396"/>
      <c r="J576" s="396"/>
      <c r="K576" s="396"/>
      <c r="L576" s="396"/>
      <c r="M576" s="396"/>
      <c r="N576" s="396"/>
      <c r="O576" s="396"/>
      <c r="P576" s="396"/>
      <c r="Q576" s="396"/>
      <c r="R576" s="396"/>
      <c r="S576" s="396"/>
      <c r="T576" s="396"/>
      <c r="U576" s="396"/>
      <c r="V576" s="396"/>
      <c r="W576" s="396"/>
      <c r="X576" s="396"/>
      <c r="Y576" s="396"/>
      <c r="Z576" s="396"/>
      <c r="AA576" s="396"/>
      <c r="AB576" s="396"/>
      <c r="AC576" s="397"/>
      <c r="AF576" s="255"/>
      <c r="AG576" s="255"/>
      <c r="AH576" s="255"/>
    </row>
    <row r="577" spans="1:34" ht="31.5" customHeight="1" x14ac:dyDescent="0.2">
      <c r="A577" s="408"/>
      <c r="B577" s="409"/>
      <c r="C577" s="409"/>
      <c r="D577" s="409"/>
      <c r="E577" s="409"/>
      <c r="F577" s="409"/>
      <c r="G577" s="409"/>
      <c r="H577" s="409"/>
      <c r="I577" s="409"/>
      <c r="J577" s="409"/>
      <c r="K577" s="409"/>
      <c r="L577" s="409"/>
      <c r="M577" s="409"/>
      <c r="N577" s="409"/>
      <c r="O577" s="409"/>
      <c r="P577" s="409"/>
      <c r="Q577" s="409"/>
      <c r="R577" s="409"/>
      <c r="S577" s="409"/>
      <c r="T577" s="409"/>
      <c r="U577" s="409"/>
      <c r="V577" s="409"/>
      <c r="W577" s="409"/>
      <c r="X577" s="409"/>
      <c r="Y577" s="409"/>
      <c r="Z577" s="409"/>
      <c r="AA577" s="409"/>
      <c r="AB577" s="409"/>
      <c r="AC577" s="410"/>
      <c r="AF577" s="255"/>
      <c r="AG577" s="255"/>
      <c r="AH577" s="255"/>
    </row>
    <row r="578" spans="1:34" ht="15.75" customHeight="1" x14ac:dyDescent="0.2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F578" s="255"/>
      <c r="AG578" s="255"/>
      <c r="AH578" s="255"/>
    </row>
    <row r="579" spans="1:34" ht="63" customHeight="1" x14ac:dyDescent="0.2">
      <c r="A579" s="402" t="s">
        <v>128</v>
      </c>
      <c r="B579" s="403"/>
      <c r="C579" s="404"/>
      <c r="D579" s="396" t="s">
        <v>148</v>
      </c>
      <c r="E579" s="396"/>
      <c r="F579" s="396"/>
      <c r="G579" s="396"/>
      <c r="H579" s="396"/>
      <c r="I579" s="396"/>
      <c r="J579" s="396"/>
      <c r="K579" s="396"/>
      <c r="L579" s="396"/>
      <c r="M579" s="396"/>
      <c r="N579" s="396"/>
      <c r="O579" s="396"/>
      <c r="P579" s="396"/>
      <c r="Q579" s="396"/>
      <c r="R579" s="396"/>
      <c r="S579" s="396"/>
      <c r="T579" s="396"/>
      <c r="U579" s="396"/>
      <c r="V579" s="396"/>
      <c r="W579" s="396"/>
      <c r="X579" s="396"/>
      <c r="Y579" s="396"/>
      <c r="Z579" s="396"/>
      <c r="AA579" s="396"/>
      <c r="AB579" s="397"/>
      <c r="AC579" s="174"/>
      <c r="AD579" s="4"/>
      <c r="AF579" s="254" t="str">
        <f>IF(AD579=FALSE,"","x")</f>
        <v/>
      </c>
      <c r="AG579" s="255"/>
      <c r="AH579" s="255"/>
    </row>
    <row r="580" spans="1:34" ht="15.75" customHeight="1" x14ac:dyDescent="0.2">
      <c r="A580" s="395" t="s">
        <v>115</v>
      </c>
      <c r="B580" s="396"/>
      <c r="C580" s="396"/>
      <c r="D580" s="396"/>
      <c r="E580" s="396"/>
      <c r="F580" s="396"/>
      <c r="G580" s="396"/>
      <c r="H580" s="396"/>
      <c r="I580" s="396"/>
      <c r="J580" s="396"/>
      <c r="K580" s="396"/>
      <c r="L580" s="396"/>
      <c r="M580" s="396"/>
      <c r="N580" s="396"/>
      <c r="O580" s="396"/>
      <c r="P580" s="396"/>
      <c r="Q580" s="396"/>
      <c r="R580" s="396"/>
      <c r="S580" s="396"/>
      <c r="T580" s="396"/>
      <c r="U580" s="396"/>
      <c r="V580" s="396"/>
      <c r="W580" s="396"/>
      <c r="X580" s="396"/>
      <c r="Y580" s="396"/>
      <c r="Z580" s="396"/>
      <c r="AA580" s="396"/>
      <c r="AB580" s="396"/>
      <c r="AC580" s="397"/>
      <c r="AG580" s="255"/>
      <c r="AH580" s="255"/>
    </row>
    <row r="581" spans="1:34" ht="31.5" customHeight="1" x14ac:dyDescent="0.2">
      <c r="A581" s="408"/>
      <c r="B581" s="409"/>
      <c r="C581" s="409"/>
      <c r="D581" s="409"/>
      <c r="E581" s="409"/>
      <c r="F581" s="409"/>
      <c r="G581" s="409"/>
      <c r="H581" s="409"/>
      <c r="I581" s="409"/>
      <c r="J581" s="409"/>
      <c r="K581" s="409"/>
      <c r="L581" s="409"/>
      <c r="M581" s="409"/>
      <c r="N581" s="409"/>
      <c r="O581" s="409"/>
      <c r="P581" s="409"/>
      <c r="Q581" s="409"/>
      <c r="R581" s="409"/>
      <c r="S581" s="409"/>
      <c r="T581" s="409"/>
      <c r="U581" s="409"/>
      <c r="V581" s="409"/>
      <c r="W581" s="409"/>
      <c r="X581" s="409"/>
      <c r="Y581" s="409"/>
      <c r="Z581" s="409"/>
      <c r="AA581" s="409"/>
      <c r="AB581" s="409"/>
      <c r="AC581" s="410"/>
      <c r="AG581" s="255"/>
      <c r="AH581" s="255"/>
    </row>
    <row r="582" spans="1:34" ht="15.7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G582" s="255"/>
      <c r="AH582" s="255"/>
    </row>
    <row r="583" spans="1:34" ht="78.75" customHeight="1" x14ac:dyDescent="0.2">
      <c r="A583" s="402" t="s">
        <v>117</v>
      </c>
      <c r="B583" s="403"/>
      <c r="C583" s="404"/>
      <c r="D583" s="405" t="s">
        <v>291</v>
      </c>
      <c r="E583" s="405"/>
      <c r="F583" s="405"/>
      <c r="G583" s="405"/>
      <c r="H583" s="405"/>
      <c r="I583" s="405"/>
      <c r="J583" s="405"/>
      <c r="K583" s="405"/>
      <c r="L583" s="405"/>
      <c r="M583" s="405"/>
      <c r="N583" s="405"/>
      <c r="O583" s="405"/>
      <c r="P583" s="405"/>
      <c r="Q583" s="405"/>
      <c r="R583" s="405"/>
      <c r="S583" s="405"/>
      <c r="T583" s="405"/>
      <c r="U583" s="405"/>
      <c r="V583" s="405"/>
      <c r="W583" s="405"/>
      <c r="X583" s="405"/>
      <c r="Y583" s="405"/>
      <c r="Z583" s="405"/>
      <c r="AA583" s="405"/>
      <c r="AB583" s="406"/>
      <c r="AC583" s="174"/>
      <c r="AD583" s="4"/>
      <c r="AF583" s="254" t="str">
        <f>IF(AD583=FALSE,"","x")</f>
        <v/>
      </c>
      <c r="AG583" s="255"/>
      <c r="AH583" s="255"/>
    </row>
    <row r="584" spans="1:34" ht="15.75" customHeight="1" x14ac:dyDescent="0.2">
      <c r="A584" s="395" t="s">
        <v>115</v>
      </c>
      <c r="B584" s="396"/>
      <c r="C584" s="396"/>
      <c r="D584" s="396"/>
      <c r="E584" s="396"/>
      <c r="F584" s="396"/>
      <c r="G584" s="396"/>
      <c r="H584" s="396"/>
      <c r="I584" s="396"/>
      <c r="J584" s="396"/>
      <c r="K584" s="396"/>
      <c r="L584" s="396"/>
      <c r="M584" s="396"/>
      <c r="N584" s="396"/>
      <c r="O584" s="396"/>
      <c r="P584" s="396"/>
      <c r="Q584" s="396"/>
      <c r="R584" s="396"/>
      <c r="S584" s="396"/>
      <c r="T584" s="396"/>
      <c r="U584" s="396"/>
      <c r="V584" s="396"/>
      <c r="W584" s="396"/>
      <c r="X584" s="396"/>
      <c r="Y584" s="396"/>
      <c r="Z584" s="396"/>
      <c r="AA584" s="396"/>
      <c r="AB584" s="396"/>
      <c r="AC584" s="397"/>
      <c r="AG584" s="255"/>
      <c r="AH584" s="255"/>
    </row>
    <row r="585" spans="1:34" ht="31.5" customHeight="1" x14ac:dyDescent="0.2">
      <c r="A585" s="408"/>
      <c r="B585" s="409"/>
      <c r="C585" s="409"/>
      <c r="D585" s="409"/>
      <c r="E585" s="409"/>
      <c r="F585" s="409"/>
      <c r="G585" s="409"/>
      <c r="H585" s="409"/>
      <c r="I585" s="409"/>
      <c r="J585" s="409"/>
      <c r="K585" s="409"/>
      <c r="L585" s="409"/>
      <c r="M585" s="409"/>
      <c r="N585" s="409"/>
      <c r="O585" s="409"/>
      <c r="P585" s="409"/>
      <c r="Q585" s="409"/>
      <c r="R585" s="409"/>
      <c r="S585" s="409"/>
      <c r="T585" s="409"/>
      <c r="U585" s="409"/>
      <c r="V585" s="409"/>
      <c r="W585" s="409"/>
      <c r="X585" s="409"/>
      <c r="Y585" s="409"/>
      <c r="Z585" s="409"/>
      <c r="AA585" s="409"/>
      <c r="AB585" s="409"/>
      <c r="AC585" s="410"/>
      <c r="AG585" s="255"/>
      <c r="AH585" s="255"/>
    </row>
    <row r="586" spans="1:34" ht="15.75" customHeight="1" x14ac:dyDescent="0.2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G586" s="255"/>
      <c r="AH586" s="255"/>
    </row>
    <row r="587" spans="1:34" ht="15" hidden="1" x14ac:dyDescent="0.25">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c r="AA587" s="274"/>
      <c r="AB587" s="274"/>
      <c r="AC587" s="274"/>
      <c r="AG587" s="255"/>
      <c r="AH587" s="255"/>
    </row>
    <row r="588" spans="1:34" ht="15" hidden="1" x14ac:dyDescent="0.25">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c r="AA588" s="274"/>
      <c r="AB588" s="274"/>
      <c r="AC588" s="274"/>
      <c r="AG588" s="255"/>
      <c r="AH588" s="255"/>
    </row>
    <row r="589" spans="1:34" ht="15" hidden="1" x14ac:dyDescent="0.25">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c r="AA589" s="274"/>
      <c r="AB589" s="274"/>
      <c r="AC589" s="274"/>
      <c r="AG589" s="255"/>
      <c r="AH589" s="255"/>
    </row>
    <row r="590" spans="1:34" ht="15" hidden="1" x14ac:dyDescent="0.25">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c r="AA590" s="274"/>
      <c r="AB590" s="274"/>
      <c r="AC590" s="274"/>
      <c r="AG590" s="255"/>
      <c r="AH590" s="255"/>
    </row>
    <row r="591" spans="1:34" ht="15" hidden="1" x14ac:dyDescent="0.25">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c r="AA591" s="274"/>
      <c r="AB591" s="274"/>
      <c r="AC591" s="274"/>
      <c r="AG591" s="255"/>
      <c r="AH591" s="255"/>
    </row>
    <row r="592" spans="1:34" ht="21" customHeight="1" x14ac:dyDescent="0.2">
      <c r="A592" s="402" t="s">
        <v>79</v>
      </c>
      <c r="B592" s="403"/>
      <c r="C592" s="403"/>
      <c r="D592" s="395" t="s">
        <v>85</v>
      </c>
      <c r="E592" s="396"/>
      <c r="F592" s="396"/>
      <c r="G592" s="396"/>
      <c r="H592" s="396"/>
      <c r="I592" s="396"/>
      <c r="J592" s="396"/>
      <c r="K592" s="396"/>
      <c r="L592" s="396"/>
      <c r="M592" s="396"/>
      <c r="N592" s="396"/>
      <c r="O592" s="396"/>
      <c r="P592" s="396"/>
      <c r="Q592" s="396"/>
      <c r="R592" s="396"/>
      <c r="S592" s="396"/>
      <c r="T592" s="396"/>
      <c r="U592" s="396"/>
      <c r="V592" s="396"/>
      <c r="W592" s="396"/>
      <c r="X592" s="396"/>
      <c r="Y592" s="396"/>
      <c r="Z592" s="396"/>
      <c r="AA592" s="396"/>
      <c r="AB592" s="397"/>
      <c r="AC592" s="174"/>
      <c r="AD592" s="4"/>
      <c r="AF592" s="254" t="str">
        <f>IF(AD592=FALSE,"","x")</f>
        <v/>
      </c>
      <c r="AG592" s="255"/>
      <c r="AH592" s="255"/>
    </row>
    <row r="593" spans="1:34" ht="15.75" customHeight="1" x14ac:dyDescent="0.2">
      <c r="A593" s="395" t="s">
        <v>115</v>
      </c>
      <c r="B593" s="396"/>
      <c r="C593" s="396"/>
      <c r="D593" s="396"/>
      <c r="E593" s="396"/>
      <c r="F593" s="396"/>
      <c r="G593" s="396"/>
      <c r="H593" s="396"/>
      <c r="I593" s="396"/>
      <c r="J593" s="396"/>
      <c r="K593" s="396"/>
      <c r="L593" s="396"/>
      <c r="M593" s="396"/>
      <c r="N593" s="396"/>
      <c r="O593" s="396"/>
      <c r="P593" s="396"/>
      <c r="Q593" s="396"/>
      <c r="R593" s="396"/>
      <c r="S593" s="396"/>
      <c r="T593" s="396"/>
      <c r="U593" s="396"/>
      <c r="V593" s="396"/>
      <c r="W593" s="396"/>
      <c r="X593" s="396"/>
      <c r="Y593" s="396"/>
      <c r="Z593" s="396"/>
      <c r="AA593" s="396"/>
      <c r="AB593" s="396"/>
      <c r="AC593" s="397"/>
      <c r="AG593" s="255"/>
      <c r="AH593" s="255"/>
    </row>
    <row r="594" spans="1:34" ht="31.5" customHeight="1" x14ac:dyDescent="0.2">
      <c r="A594" s="408"/>
      <c r="B594" s="409"/>
      <c r="C594" s="409"/>
      <c r="D594" s="409"/>
      <c r="E594" s="409"/>
      <c r="F594" s="409"/>
      <c r="G594" s="409"/>
      <c r="H594" s="409"/>
      <c r="I594" s="409"/>
      <c r="J594" s="409"/>
      <c r="K594" s="409"/>
      <c r="L594" s="409"/>
      <c r="M594" s="409"/>
      <c r="N594" s="409"/>
      <c r="O594" s="409"/>
      <c r="P594" s="409"/>
      <c r="Q594" s="409"/>
      <c r="R594" s="409"/>
      <c r="S594" s="409"/>
      <c r="T594" s="409"/>
      <c r="U594" s="409"/>
      <c r="V594" s="409"/>
      <c r="W594" s="409"/>
      <c r="X594" s="409"/>
      <c r="Y594" s="409"/>
      <c r="Z594" s="409"/>
      <c r="AA594" s="409"/>
      <c r="AB594" s="409"/>
      <c r="AC594" s="410"/>
      <c r="AG594" s="255"/>
      <c r="AH594" s="255"/>
    </row>
    <row r="595" spans="1:34" ht="15.75" customHeight="1" x14ac:dyDescent="0.2"/>
    <row r="596" spans="1:34" ht="15.75" customHeight="1" x14ac:dyDescent="0.2">
      <c r="A596" s="402" t="s">
        <v>80</v>
      </c>
      <c r="B596" s="403"/>
      <c r="C596" s="403"/>
      <c r="D596" s="395" t="s">
        <v>86</v>
      </c>
      <c r="E596" s="396"/>
      <c r="F596" s="396"/>
      <c r="G596" s="396"/>
      <c r="H596" s="396"/>
      <c r="I596" s="396"/>
      <c r="J596" s="396"/>
      <c r="K596" s="396"/>
      <c r="L596" s="396"/>
      <c r="M596" s="396"/>
      <c r="N596" s="396"/>
      <c r="O596" s="396"/>
      <c r="P596" s="396"/>
      <c r="Q596" s="396"/>
      <c r="R596" s="396"/>
      <c r="S596" s="396"/>
      <c r="T596" s="396"/>
      <c r="U596" s="396"/>
      <c r="V596" s="396"/>
      <c r="W596" s="396"/>
      <c r="X596" s="396"/>
      <c r="Y596" s="396"/>
      <c r="Z596" s="396"/>
      <c r="AA596" s="396"/>
      <c r="AB596" s="397"/>
      <c r="AC596" s="174"/>
      <c r="AD596" s="4"/>
      <c r="AF596" s="254" t="str">
        <f>IF(AD596=FALSE,"","x")</f>
        <v/>
      </c>
    </row>
    <row r="597" spans="1:34" ht="15.75" customHeight="1" x14ac:dyDescent="0.2">
      <c r="A597" s="395" t="s">
        <v>115</v>
      </c>
      <c r="B597" s="396"/>
      <c r="C597" s="396"/>
      <c r="D597" s="396"/>
      <c r="E597" s="396"/>
      <c r="F597" s="396"/>
      <c r="G597" s="396"/>
      <c r="H597" s="396"/>
      <c r="I597" s="396"/>
      <c r="J597" s="396"/>
      <c r="K597" s="396"/>
      <c r="L597" s="396"/>
      <c r="M597" s="396"/>
      <c r="N597" s="396"/>
      <c r="O597" s="396"/>
      <c r="P597" s="396"/>
      <c r="Q597" s="396"/>
      <c r="R597" s="396"/>
      <c r="S597" s="396"/>
      <c r="T597" s="396"/>
      <c r="U597" s="396"/>
      <c r="V597" s="396"/>
      <c r="W597" s="396"/>
      <c r="X597" s="396"/>
      <c r="Y597" s="396"/>
      <c r="Z597" s="396"/>
      <c r="AA597" s="396"/>
      <c r="AB597" s="396"/>
      <c r="AC597" s="397"/>
    </row>
    <row r="598" spans="1:34" ht="31.5" customHeight="1" x14ac:dyDescent="0.2">
      <c r="A598" s="408"/>
      <c r="B598" s="409"/>
      <c r="C598" s="409"/>
      <c r="D598" s="409"/>
      <c r="E598" s="409"/>
      <c r="F598" s="409"/>
      <c r="G598" s="409"/>
      <c r="H598" s="409"/>
      <c r="I598" s="409"/>
      <c r="J598" s="409"/>
      <c r="K598" s="409"/>
      <c r="L598" s="409"/>
      <c r="M598" s="409"/>
      <c r="N598" s="409"/>
      <c r="O598" s="409"/>
      <c r="P598" s="409"/>
      <c r="Q598" s="409"/>
      <c r="R598" s="409"/>
      <c r="S598" s="409"/>
      <c r="T598" s="409"/>
      <c r="U598" s="409"/>
      <c r="V598" s="409"/>
      <c r="W598" s="409"/>
      <c r="X598" s="409"/>
      <c r="Y598" s="409"/>
      <c r="Z598" s="409"/>
      <c r="AA598" s="409"/>
      <c r="AB598" s="409"/>
      <c r="AC598" s="410"/>
    </row>
    <row r="599" spans="1:34" ht="15.75" customHeight="1" x14ac:dyDescent="0.2"/>
    <row r="600" spans="1:34" ht="16.5" customHeight="1" x14ac:dyDescent="0.2">
      <c r="A600" s="402" t="s">
        <v>81</v>
      </c>
      <c r="B600" s="403"/>
      <c r="C600" s="403"/>
      <c r="D600" s="395" t="s">
        <v>87</v>
      </c>
      <c r="E600" s="396"/>
      <c r="F600" s="396"/>
      <c r="G600" s="396"/>
      <c r="H600" s="396"/>
      <c r="I600" s="396"/>
      <c r="J600" s="396"/>
      <c r="K600" s="396"/>
      <c r="L600" s="396"/>
      <c r="M600" s="396"/>
      <c r="N600" s="396"/>
      <c r="O600" s="396"/>
      <c r="P600" s="396"/>
      <c r="Q600" s="396"/>
      <c r="R600" s="396"/>
      <c r="S600" s="396"/>
      <c r="T600" s="396"/>
      <c r="U600" s="396"/>
      <c r="V600" s="396"/>
      <c r="W600" s="396"/>
      <c r="X600" s="396"/>
      <c r="Y600" s="396"/>
      <c r="Z600" s="396"/>
      <c r="AA600" s="396"/>
      <c r="AB600" s="397"/>
      <c r="AC600" s="174"/>
      <c r="AD600" s="4"/>
      <c r="AF600" s="254" t="str">
        <f>IF(AD600=FALSE,"","x")</f>
        <v/>
      </c>
    </row>
    <row r="601" spans="1:34" ht="15.75" customHeight="1" x14ac:dyDescent="0.2">
      <c r="A601" s="395" t="s">
        <v>115</v>
      </c>
      <c r="B601" s="396"/>
      <c r="C601" s="396"/>
      <c r="D601" s="396"/>
      <c r="E601" s="396"/>
      <c r="F601" s="396"/>
      <c r="G601" s="396"/>
      <c r="H601" s="396"/>
      <c r="I601" s="396"/>
      <c r="J601" s="396"/>
      <c r="K601" s="396"/>
      <c r="L601" s="396"/>
      <c r="M601" s="396"/>
      <c r="N601" s="396"/>
      <c r="O601" s="396"/>
      <c r="P601" s="396"/>
      <c r="Q601" s="396"/>
      <c r="R601" s="396"/>
      <c r="S601" s="396"/>
      <c r="T601" s="396"/>
      <c r="U601" s="396"/>
      <c r="V601" s="396"/>
      <c r="W601" s="396"/>
      <c r="X601" s="396"/>
      <c r="Y601" s="396"/>
      <c r="Z601" s="396"/>
      <c r="AA601" s="396"/>
      <c r="AB601" s="396"/>
      <c r="AC601" s="397"/>
    </row>
    <row r="602" spans="1:34" ht="31.5" customHeight="1" x14ac:dyDescent="0.2">
      <c r="A602" s="408"/>
      <c r="B602" s="409"/>
      <c r="C602" s="409"/>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09"/>
      <c r="Z602" s="409"/>
      <c r="AA602" s="409"/>
      <c r="AB602" s="409"/>
      <c r="AC602" s="410"/>
    </row>
    <row r="603" spans="1:34" ht="15.75" customHeight="1" x14ac:dyDescent="0.2">
      <c r="A603" s="182"/>
    </row>
    <row r="604" spans="1:34" ht="15" customHeight="1" x14ac:dyDescent="0.2">
      <c r="A604" s="402" t="s">
        <v>82</v>
      </c>
      <c r="B604" s="403"/>
      <c r="C604" s="403"/>
      <c r="D604" s="395" t="s">
        <v>88</v>
      </c>
      <c r="E604" s="396"/>
      <c r="F604" s="396"/>
      <c r="G604" s="396"/>
      <c r="H604" s="396"/>
      <c r="I604" s="396"/>
      <c r="J604" s="396"/>
      <c r="K604" s="396"/>
      <c r="L604" s="396"/>
      <c r="M604" s="396"/>
      <c r="N604" s="396"/>
      <c r="O604" s="396"/>
      <c r="P604" s="396"/>
      <c r="Q604" s="396"/>
      <c r="R604" s="396"/>
      <c r="S604" s="396"/>
      <c r="T604" s="396"/>
      <c r="U604" s="396"/>
      <c r="V604" s="396"/>
      <c r="W604" s="396"/>
      <c r="X604" s="396"/>
      <c r="Y604" s="396"/>
      <c r="Z604" s="396"/>
      <c r="AA604" s="396"/>
      <c r="AB604" s="397"/>
      <c r="AC604" s="174"/>
      <c r="AD604" s="4"/>
      <c r="AF604" s="254" t="str">
        <f>IF(AD604=FALSE,"","x")</f>
        <v/>
      </c>
    </row>
    <row r="605" spans="1:34" ht="15.75" customHeight="1" x14ac:dyDescent="0.2">
      <c r="A605" s="395" t="s">
        <v>115</v>
      </c>
      <c r="B605" s="396"/>
      <c r="C605" s="396"/>
      <c r="D605" s="396"/>
      <c r="E605" s="396"/>
      <c r="F605" s="396"/>
      <c r="G605" s="396"/>
      <c r="H605" s="396"/>
      <c r="I605" s="396"/>
      <c r="J605" s="396"/>
      <c r="K605" s="396"/>
      <c r="L605" s="396"/>
      <c r="M605" s="396"/>
      <c r="N605" s="396"/>
      <c r="O605" s="396"/>
      <c r="P605" s="396"/>
      <c r="Q605" s="396"/>
      <c r="R605" s="396"/>
      <c r="S605" s="396"/>
      <c r="T605" s="396"/>
      <c r="U605" s="396"/>
      <c r="V605" s="396"/>
      <c r="W605" s="396"/>
      <c r="X605" s="396"/>
      <c r="Y605" s="396"/>
      <c r="Z605" s="396"/>
      <c r="AA605" s="396"/>
      <c r="AB605" s="396"/>
      <c r="AC605" s="397"/>
    </row>
    <row r="606" spans="1:34" ht="31.5" customHeight="1" x14ac:dyDescent="0.2">
      <c r="A606" s="408"/>
      <c r="B606" s="409"/>
      <c r="C606" s="409"/>
      <c r="D606" s="409"/>
      <c r="E606" s="409"/>
      <c r="F606" s="409"/>
      <c r="G606" s="409"/>
      <c r="H606" s="409"/>
      <c r="I606" s="409"/>
      <c r="J606" s="409"/>
      <c r="K606" s="409"/>
      <c r="L606" s="409"/>
      <c r="M606" s="409"/>
      <c r="N606" s="409"/>
      <c r="O606" s="409"/>
      <c r="P606" s="409"/>
      <c r="Q606" s="409"/>
      <c r="R606" s="409"/>
      <c r="S606" s="409"/>
      <c r="T606" s="409"/>
      <c r="U606" s="409"/>
      <c r="V606" s="409"/>
      <c r="W606" s="409"/>
      <c r="X606" s="409"/>
      <c r="Y606" s="409"/>
      <c r="Z606" s="409"/>
      <c r="AA606" s="409"/>
      <c r="AB606" s="409"/>
      <c r="AC606" s="410"/>
    </row>
    <row r="607" spans="1:34" ht="15.75" customHeight="1" x14ac:dyDescent="0.2">
      <c r="A607" s="182"/>
    </row>
    <row r="608" spans="1:34" ht="31.5" customHeight="1" x14ac:dyDescent="0.2">
      <c r="A608" s="402" t="s">
        <v>83</v>
      </c>
      <c r="B608" s="403"/>
      <c r="C608" s="403"/>
      <c r="D608" s="395" t="s">
        <v>152</v>
      </c>
      <c r="E608" s="396"/>
      <c r="F608" s="396"/>
      <c r="G608" s="396"/>
      <c r="H608" s="396"/>
      <c r="I608" s="396"/>
      <c r="J608" s="396"/>
      <c r="K608" s="396"/>
      <c r="L608" s="396"/>
      <c r="M608" s="396"/>
      <c r="N608" s="396"/>
      <c r="O608" s="396"/>
      <c r="P608" s="396"/>
      <c r="Q608" s="396"/>
      <c r="R608" s="396"/>
      <c r="S608" s="396"/>
      <c r="T608" s="396"/>
      <c r="U608" s="396"/>
      <c r="V608" s="396"/>
      <c r="W608" s="396"/>
      <c r="X608" s="396"/>
      <c r="Y608" s="396"/>
      <c r="Z608" s="396"/>
      <c r="AA608" s="396"/>
      <c r="AB608" s="397"/>
      <c r="AC608" s="183"/>
      <c r="AD608" s="4"/>
      <c r="AF608" s="254" t="str">
        <f>IF(AD608=FALSE,"","x")</f>
        <v/>
      </c>
    </row>
    <row r="609" spans="1:32" ht="15.75" customHeight="1" x14ac:dyDescent="0.2">
      <c r="A609" s="395" t="s">
        <v>115</v>
      </c>
      <c r="B609" s="396"/>
      <c r="C609" s="396"/>
      <c r="D609" s="396"/>
      <c r="E609" s="396"/>
      <c r="F609" s="396"/>
      <c r="G609" s="396"/>
      <c r="H609" s="396"/>
      <c r="I609" s="396"/>
      <c r="J609" s="396"/>
      <c r="K609" s="396"/>
      <c r="L609" s="396"/>
      <c r="M609" s="396"/>
      <c r="N609" s="396"/>
      <c r="O609" s="396"/>
      <c r="P609" s="396"/>
      <c r="Q609" s="396"/>
      <c r="R609" s="396"/>
      <c r="S609" s="396"/>
      <c r="T609" s="396"/>
      <c r="U609" s="396"/>
      <c r="V609" s="396"/>
      <c r="W609" s="396"/>
      <c r="X609" s="396"/>
      <c r="Y609" s="396"/>
      <c r="Z609" s="396"/>
      <c r="AA609" s="396"/>
      <c r="AB609" s="396"/>
      <c r="AC609" s="397"/>
    </row>
    <row r="610" spans="1:32" ht="31.5" customHeight="1" x14ac:dyDescent="0.2">
      <c r="A610" s="408"/>
      <c r="B610" s="409"/>
      <c r="C610" s="409"/>
      <c r="D610" s="409"/>
      <c r="E610" s="409"/>
      <c r="F610" s="409"/>
      <c r="G610" s="409"/>
      <c r="H610" s="409"/>
      <c r="I610" s="409"/>
      <c r="J610" s="409"/>
      <c r="K610" s="409"/>
      <c r="L610" s="409"/>
      <c r="M610" s="409"/>
      <c r="N610" s="409"/>
      <c r="O610" s="409"/>
      <c r="P610" s="409"/>
      <c r="Q610" s="409"/>
      <c r="R610" s="409"/>
      <c r="S610" s="409"/>
      <c r="T610" s="409"/>
      <c r="U610" s="409"/>
      <c r="V610" s="409"/>
      <c r="W610" s="409"/>
      <c r="X610" s="409"/>
      <c r="Y610" s="409"/>
      <c r="Z610" s="409"/>
      <c r="AA610" s="409"/>
      <c r="AB610" s="409"/>
      <c r="AC610" s="410"/>
    </row>
    <row r="611" spans="1:32" ht="15.7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row>
    <row r="612" spans="1:32" ht="30" customHeight="1" x14ac:dyDescent="0.2">
      <c r="A612" s="402" t="s">
        <v>84</v>
      </c>
      <c r="B612" s="403"/>
      <c r="C612" s="404"/>
      <c r="D612" s="395" t="s">
        <v>280</v>
      </c>
      <c r="E612" s="396"/>
      <c r="F612" s="396"/>
      <c r="G612" s="396"/>
      <c r="H612" s="396"/>
      <c r="I612" s="396"/>
      <c r="J612" s="396"/>
      <c r="K612" s="396"/>
      <c r="L612" s="396"/>
      <c r="M612" s="396"/>
      <c r="N612" s="396"/>
      <c r="O612" s="396"/>
      <c r="P612" s="396"/>
      <c r="Q612" s="396"/>
      <c r="R612" s="396"/>
      <c r="S612" s="396"/>
      <c r="T612" s="396"/>
      <c r="U612" s="396"/>
      <c r="V612" s="396"/>
      <c r="W612" s="396"/>
      <c r="X612" s="396"/>
      <c r="Y612" s="396"/>
      <c r="Z612" s="396"/>
      <c r="AA612" s="396"/>
      <c r="AB612" s="397"/>
      <c r="AC612" s="174"/>
      <c r="AD612" s="4"/>
      <c r="AF612" s="254" t="str">
        <f>IF(AD612=FALSE,"","x")</f>
        <v/>
      </c>
    </row>
    <row r="613" spans="1:32" ht="15.75" customHeight="1" x14ac:dyDescent="0.2">
      <c r="A613" s="395" t="s">
        <v>115</v>
      </c>
      <c r="B613" s="396"/>
      <c r="C613" s="396"/>
      <c r="D613" s="396"/>
      <c r="E613" s="396"/>
      <c r="F613" s="396"/>
      <c r="G613" s="396"/>
      <c r="H613" s="396"/>
      <c r="I613" s="396"/>
      <c r="J613" s="396"/>
      <c r="K613" s="396"/>
      <c r="L613" s="396"/>
      <c r="M613" s="396"/>
      <c r="N613" s="396"/>
      <c r="O613" s="396"/>
      <c r="P613" s="396"/>
      <c r="Q613" s="396"/>
      <c r="R613" s="396"/>
      <c r="S613" s="396"/>
      <c r="T613" s="396"/>
      <c r="U613" s="396"/>
      <c r="V613" s="396"/>
      <c r="W613" s="396"/>
      <c r="X613" s="396"/>
      <c r="Y613" s="396"/>
      <c r="Z613" s="396"/>
      <c r="AA613" s="396"/>
      <c r="AB613" s="396"/>
      <c r="AC613" s="397"/>
    </row>
    <row r="614" spans="1:32" ht="31.5" customHeight="1" x14ac:dyDescent="0.2">
      <c r="A614" s="408"/>
      <c r="B614" s="409"/>
      <c r="C614" s="409"/>
      <c r="D614" s="409"/>
      <c r="E614" s="409"/>
      <c r="F614" s="409"/>
      <c r="G614" s="409"/>
      <c r="H614" s="409"/>
      <c r="I614" s="409"/>
      <c r="J614" s="409"/>
      <c r="K614" s="409"/>
      <c r="L614" s="409"/>
      <c r="M614" s="409"/>
      <c r="N614" s="409"/>
      <c r="O614" s="409"/>
      <c r="P614" s="409"/>
      <c r="Q614" s="409"/>
      <c r="R614" s="409"/>
      <c r="S614" s="409"/>
      <c r="T614" s="409"/>
      <c r="U614" s="409"/>
      <c r="V614" s="409"/>
      <c r="W614" s="409"/>
      <c r="X614" s="409"/>
      <c r="Y614" s="409"/>
      <c r="Z614" s="409"/>
      <c r="AA614" s="409"/>
      <c r="AB614" s="409"/>
      <c r="AC614" s="410"/>
    </row>
    <row r="615" spans="1:32" ht="15.75" customHeight="1" x14ac:dyDescent="0.2"/>
    <row r="616" spans="1:32" ht="94.5" customHeight="1" x14ac:dyDescent="0.2">
      <c r="A616" s="567" t="s">
        <v>1</v>
      </c>
      <c r="B616" s="568"/>
      <c r="C616" s="568"/>
      <c r="D616" s="500" t="s">
        <v>415</v>
      </c>
      <c r="E616" s="500"/>
      <c r="F616" s="500"/>
      <c r="G616" s="500"/>
      <c r="H616" s="500"/>
      <c r="I616" s="500"/>
      <c r="J616" s="500"/>
      <c r="K616" s="500"/>
      <c r="L616" s="500"/>
      <c r="M616" s="500"/>
      <c r="N616" s="500"/>
      <c r="O616" s="500"/>
      <c r="P616" s="500"/>
      <c r="Q616" s="500"/>
      <c r="R616" s="500"/>
      <c r="S616" s="500"/>
      <c r="T616" s="500"/>
      <c r="U616" s="500"/>
      <c r="V616" s="500"/>
      <c r="W616" s="500"/>
      <c r="X616" s="500"/>
      <c r="Y616" s="500"/>
      <c r="Z616" s="500"/>
      <c r="AA616" s="500"/>
      <c r="AB616" s="500"/>
      <c r="AC616" s="501"/>
    </row>
  </sheetData>
  <sheetProtection password="8333" sheet="1" objects="1" scenarios="1" formatRows="0"/>
  <mergeCells count="352">
    <mergeCell ref="C485:X485"/>
    <mergeCell ref="A492:AC492"/>
    <mergeCell ref="A384:AC384"/>
    <mergeCell ref="A381:X381"/>
    <mergeCell ref="Y380:AB380"/>
    <mergeCell ref="Y379:AB379"/>
    <mergeCell ref="A378:X378"/>
    <mergeCell ref="Y367:AB367"/>
    <mergeCell ref="Y366:AB366"/>
    <mergeCell ref="Y381:AB381"/>
    <mergeCell ref="Y412:AB412"/>
    <mergeCell ref="A411:X411"/>
    <mergeCell ref="A408:Q408"/>
    <mergeCell ref="A404:AC404"/>
    <mergeCell ref="A403:AC403"/>
    <mergeCell ref="Y401:AB401"/>
    <mergeCell ref="A401:X401"/>
    <mergeCell ref="A400:X400"/>
    <mergeCell ref="A398:AC398"/>
    <mergeCell ref="A410:X410"/>
    <mergeCell ref="Y410:AB410"/>
    <mergeCell ref="A435:AC435"/>
    <mergeCell ref="A431:AC431"/>
    <mergeCell ref="A428:X428"/>
    <mergeCell ref="A350:AC350"/>
    <mergeCell ref="Y347:AB347"/>
    <mergeCell ref="Y370:AB370"/>
    <mergeCell ref="A379:X379"/>
    <mergeCell ref="A373:AC373"/>
    <mergeCell ref="A374:AC374"/>
    <mergeCell ref="Y371:AB371"/>
    <mergeCell ref="Y378:AB378"/>
    <mergeCell ref="A380:X380"/>
    <mergeCell ref="A371:X371"/>
    <mergeCell ref="A370:X370"/>
    <mergeCell ref="A365:AB365"/>
    <mergeCell ref="A369:AB369"/>
    <mergeCell ref="A377:AC377"/>
    <mergeCell ref="A363:AC363"/>
    <mergeCell ref="A353:AC353"/>
    <mergeCell ref="A427:X427"/>
    <mergeCell ref="A426:X426"/>
    <mergeCell ref="A416:AC416"/>
    <mergeCell ref="A415:AC415"/>
    <mergeCell ref="Y413:AB413"/>
    <mergeCell ref="A413:X413"/>
    <mergeCell ref="A430:AC430"/>
    <mergeCell ref="Y428:AB428"/>
    <mergeCell ref="A424:Q424"/>
    <mergeCell ref="Y426:AB426"/>
    <mergeCell ref="A8:AC8"/>
    <mergeCell ref="A246:AC246"/>
    <mergeCell ref="A255:AC255"/>
    <mergeCell ref="AF25:AG25"/>
    <mergeCell ref="A46:AC46"/>
    <mergeCell ref="A11:AC11"/>
    <mergeCell ref="T26:AC26"/>
    <mergeCell ref="J26:R26"/>
    <mergeCell ref="AF29:AH29"/>
    <mergeCell ref="A47:AC47"/>
    <mergeCell ref="A60:AC60"/>
    <mergeCell ref="A24:AC24"/>
    <mergeCell ref="A9:AC9"/>
    <mergeCell ref="A12:AC12"/>
    <mergeCell ref="A29:AC29"/>
    <mergeCell ref="A30:AC30"/>
    <mergeCell ref="Y50:AC50"/>
    <mergeCell ref="Y51:AC51"/>
    <mergeCell ref="A53:AC53"/>
    <mergeCell ref="A54:AC54"/>
    <mergeCell ref="A56:AC56"/>
    <mergeCell ref="A19:AC19"/>
    <mergeCell ref="A20:AC20"/>
    <mergeCell ref="A21:AC21"/>
    <mergeCell ref="AE267:AL267"/>
    <mergeCell ref="A267:AC267"/>
    <mergeCell ref="A57:G57"/>
    <mergeCell ref="H57:AC57"/>
    <mergeCell ref="A254:AC254"/>
    <mergeCell ref="A251:C252"/>
    <mergeCell ref="AE258:AL258"/>
    <mergeCell ref="AE256:AL256"/>
    <mergeCell ref="AE254:AL254"/>
    <mergeCell ref="AE255:AL255"/>
    <mergeCell ref="A265:AC265"/>
    <mergeCell ref="A62:C64"/>
    <mergeCell ref="A249:AC249"/>
    <mergeCell ref="A262:AC262"/>
    <mergeCell ref="A258:AC258"/>
    <mergeCell ref="A260:AC260"/>
    <mergeCell ref="A247:AC247"/>
    <mergeCell ref="D62:AC62"/>
    <mergeCell ref="D63:AC63"/>
    <mergeCell ref="D64:AC64"/>
    <mergeCell ref="D251:AC252"/>
    <mergeCell ref="A256:AC256"/>
    <mergeCell ref="A289:AC289"/>
    <mergeCell ref="Y287:AB287"/>
    <mergeCell ref="A273:X273"/>
    <mergeCell ref="A271:AC271"/>
    <mergeCell ref="B263:AC263"/>
    <mergeCell ref="A282:AC282"/>
    <mergeCell ref="Y276:AB276"/>
    <mergeCell ref="A275:X275"/>
    <mergeCell ref="A274:X274"/>
    <mergeCell ref="Y286:AB286"/>
    <mergeCell ref="A287:X287"/>
    <mergeCell ref="A286:X286"/>
    <mergeCell ref="Y274:AB274"/>
    <mergeCell ref="A276:X276"/>
    <mergeCell ref="Y275:AB275"/>
    <mergeCell ref="A264:AC264"/>
    <mergeCell ref="Y273:AB273"/>
    <mergeCell ref="A616:C616"/>
    <mergeCell ref="A488:AC488"/>
    <mergeCell ref="A613:AC613"/>
    <mergeCell ref="A614:AC614"/>
    <mergeCell ref="A605:AC605"/>
    <mergeCell ref="A609:AC609"/>
    <mergeCell ref="A610:AC610"/>
    <mergeCell ref="F467:I467"/>
    <mergeCell ref="C483:X483"/>
    <mergeCell ref="C484:X484"/>
    <mergeCell ref="D528:AC528"/>
    <mergeCell ref="A528:C528"/>
    <mergeCell ref="A508:AC508"/>
    <mergeCell ref="A510:AC510"/>
    <mergeCell ref="A511:Y511"/>
    <mergeCell ref="A516:Y516"/>
    <mergeCell ref="A521:AC521"/>
    <mergeCell ref="A522:AC522"/>
    <mergeCell ref="A524:AC524"/>
    <mergeCell ref="J468:O468"/>
    <mergeCell ref="A553:AC553"/>
    <mergeCell ref="A532:AC532"/>
    <mergeCell ref="A534:AB534"/>
    <mergeCell ref="A535:AB535"/>
    <mergeCell ref="Y400:AB400"/>
    <mergeCell ref="Y411:AB411"/>
    <mergeCell ref="Y427:AB427"/>
    <mergeCell ref="A463:AC463"/>
    <mergeCell ref="Y448:AB448"/>
    <mergeCell ref="A434:AC434"/>
    <mergeCell ref="A412:X412"/>
    <mergeCell ref="Z516:AC519"/>
    <mergeCell ref="B517:J517"/>
    <mergeCell ref="A506:AC506"/>
    <mergeCell ref="A497:X497"/>
    <mergeCell ref="A498:X498"/>
    <mergeCell ref="Y498:AB498"/>
    <mergeCell ref="Y499:AB499"/>
    <mergeCell ref="Y500:AB500"/>
    <mergeCell ref="A496:AC496"/>
    <mergeCell ref="N512:Y512"/>
    <mergeCell ref="Z511:AC514"/>
    <mergeCell ref="N514:Y514"/>
    <mergeCell ref="Z515:AC515"/>
    <mergeCell ref="B513:J513"/>
    <mergeCell ref="Y497:AB497"/>
    <mergeCell ref="A503:AC503"/>
    <mergeCell ref="A436:AC436"/>
    <mergeCell ref="A546:C546"/>
    <mergeCell ref="D542:AB542"/>
    <mergeCell ref="D546:AB546"/>
    <mergeCell ref="A555:C555"/>
    <mergeCell ref="A550:C550"/>
    <mergeCell ref="D550:AB550"/>
    <mergeCell ref="Q468:U468"/>
    <mergeCell ref="A537:C537"/>
    <mergeCell ref="A466:E468"/>
    <mergeCell ref="F468:I468"/>
    <mergeCell ref="Q467:U467"/>
    <mergeCell ref="A544:AC544"/>
    <mergeCell ref="D555:AB555"/>
    <mergeCell ref="A542:C542"/>
    <mergeCell ref="A539:AC539"/>
    <mergeCell ref="A540:AC540"/>
    <mergeCell ref="A505:AC505"/>
    <mergeCell ref="A500:X500"/>
    <mergeCell ref="A499:X499"/>
    <mergeCell ref="C481:X481"/>
    <mergeCell ref="C486:X486"/>
    <mergeCell ref="A477:AC477"/>
    <mergeCell ref="A473:AC473"/>
    <mergeCell ref="A548:AC548"/>
    <mergeCell ref="A456:AC456"/>
    <mergeCell ref="A451:X451"/>
    <mergeCell ref="W468:AB468"/>
    <mergeCell ref="A470:AC470"/>
    <mergeCell ref="J464:AC464"/>
    <mergeCell ref="J465:P465"/>
    <mergeCell ref="Y449:AB449"/>
    <mergeCell ref="Y450:AB450"/>
    <mergeCell ref="A457:AC458"/>
    <mergeCell ref="A459:AC459"/>
    <mergeCell ref="Q466:U466"/>
    <mergeCell ref="W466:AB466"/>
    <mergeCell ref="W467:AB467"/>
    <mergeCell ref="A449:X449"/>
    <mergeCell ref="D616:AC616"/>
    <mergeCell ref="D14:AC14"/>
    <mergeCell ref="D17:AC17"/>
    <mergeCell ref="A572:AC572"/>
    <mergeCell ref="A573:AC573"/>
    <mergeCell ref="A557:AC557"/>
    <mergeCell ref="A602:AC602"/>
    <mergeCell ref="A593:AC593"/>
    <mergeCell ref="A580:AC580"/>
    <mergeCell ref="A581:AC581"/>
    <mergeCell ref="A577:AC577"/>
    <mergeCell ref="A563:AC563"/>
    <mergeCell ref="A565:AC565"/>
    <mergeCell ref="A567:AB567"/>
    <mergeCell ref="N519:Y519"/>
    <mergeCell ref="A568:AB568"/>
    <mergeCell ref="A306:Y306"/>
    <mergeCell ref="A303:AC303"/>
    <mergeCell ref="A385:AC385"/>
    <mergeCell ref="A407:AC407"/>
    <mergeCell ref="A447:AC447"/>
    <mergeCell ref="A450:X450"/>
    <mergeCell ref="Y451:AB451"/>
    <mergeCell ref="E16:AC16"/>
    <mergeCell ref="A22:AC22"/>
    <mergeCell ref="A25:AC25"/>
    <mergeCell ref="A26:H26"/>
    <mergeCell ref="A48:AC48"/>
    <mergeCell ref="A51:X51"/>
    <mergeCell ref="A14:C17"/>
    <mergeCell ref="A279:AC279"/>
    <mergeCell ref="A308:Z308"/>
    <mergeCell ref="AA308:AC308"/>
    <mergeCell ref="A293:AC293"/>
    <mergeCell ref="Z304:AC304"/>
    <mergeCell ref="Z305:AC305"/>
    <mergeCell ref="Z306:AC306"/>
    <mergeCell ref="A304:Y304"/>
    <mergeCell ref="A305:Y305"/>
    <mergeCell ref="AB31:AC31"/>
    <mergeCell ref="Z31:AA31"/>
    <mergeCell ref="A59:AC59"/>
    <mergeCell ref="Y284:AB284"/>
    <mergeCell ref="A285:X285"/>
    <mergeCell ref="A290:AC290"/>
    <mergeCell ref="A278:AC278"/>
    <mergeCell ref="Y285:AB285"/>
    <mergeCell ref="A284:X284"/>
    <mergeCell ref="A309:Z309"/>
    <mergeCell ref="AA309:AC309"/>
    <mergeCell ref="A310:Z310"/>
    <mergeCell ref="AA310:AC310"/>
    <mergeCell ref="A311:Z311"/>
    <mergeCell ref="AA311:AC311"/>
    <mergeCell ref="A316:AC316"/>
    <mergeCell ref="AA312:AC312"/>
    <mergeCell ref="A315:AC315"/>
    <mergeCell ref="C482:X482"/>
    <mergeCell ref="Y328:AB328"/>
    <mergeCell ref="A345:X345"/>
    <mergeCell ref="A367:X367"/>
    <mergeCell ref="A366:X366"/>
    <mergeCell ref="Y345:AB345"/>
    <mergeCell ref="A344:AC344"/>
    <mergeCell ref="A347:X347"/>
    <mergeCell ref="A312:Z312"/>
    <mergeCell ref="A339:AC339"/>
    <mergeCell ref="A318:AC318"/>
    <mergeCell ref="A324:AC324"/>
    <mergeCell ref="A328:X328"/>
    <mergeCell ref="A327:X327"/>
    <mergeCell ref="A326:X326"/>
    <mergeCell ref="A325:X325"/>
    <mergeCell ref="Y327:AB327"/>
    <mergeCell ref="A336:AC336"/>
    <mergeCell ref="Y325:AB325"/>
    <mergeCell ref="A337:AC337"/>
    <mergeCell ref="A320:AC320"/>
    <mergeCell ref="A319:AC319"/>
    <mergeCell ref="A351:AC351"/>
    <mergeCell ref="A453:AC453"/>
    <mergeCell ref="A597:AC597"/>
    <mergeCell ref="A448:X448"/>
    <mergeCell ref="A393:AC393"/>
    <mergeCell ref="A543:AC543"/>
    <mergeCell ref="A576:AC576"/>
    <mergeCell ref="Y326:AB326"/>
    <mergeCell ref="B512:J512"/>
    <mergeCell ref="B515:Y515"/>
    <mergeCell ref="A526:AC526"/>
    <mergeCell ref="A530:AC530"/>
    <mergeCell ref="A556:AC556"/>
    <mergeCell ref="Q465:V465"/>
    <mergeCell ref="J467:O467"/>
    <mergeCell ref="J466:O466"/>
    <mergeCell ref="W465:AC465"/>
    <mergeCell ref="F466:I466"/>
    <mergeCell ref="A454:AC454"/>
    <mergeCell ref="A471:AC471"/>
    <mergeCell ref="A491:AC491"/>
    <mergeCell ref="A489:AC489"/>
    <mergeCell ref="Y478:AB478"/>
    <mergeCell ref="Y479:AB479"/>
    <mergeCell ref="A479:X479"/>
    <mergeCell ref="A478:X478"/>
    <mergeCell ref="A547:AC547"/>
    <mergeCell ref="A444:AC444"/>
    <mergeCell ref="A552:AC552"/>
    <mergeCell ref="AK513:AK514"/>
    <mergeCell ref="A520:AC520"/>
    <mergeCell ref="D608:AB608"/>
    <mergeCell ref="A594:AC594"/>
    <mergeCell ref="B514:J514"/>
    <mergeCell ref="A585:AC585"/>
    <mergeCell ref="D559:AB559"/>
    <mergeCell ref="A598:AC598"/>
    <mergeCell ref="A601:AC601"/>
    <mergeCell ref="N513:Y513"/>
    <mergeCell ref="A570:C570"/>
    <mergeCell ref="D570:AC570"/>
    <mergeCell ref="A584:AC584"/>
    <mergeCell ref="A561:AC561"/>
    <mergeCell ref="A606:AC606"/>
    <mergeCell ref="N517:Y517"/>
    <mergeCell ref="B518:J518"/>
    <mergeCell ref="N518:Y518"/>
    <mergeCell ref="B519:J519"/>
    <mergeCell ref="A559:C559"/>
    <mergeCell ref="D537:AC537"/>
    <mergeCell ref="A551:AC551"/>
    <mergeCell ref="A560:AC560"/>
    <mergeCell ref="A487:AC487"/>
    <mergeCell ref="AH511:AI511"/>
    <mergeCell ref="AH516:AI516"/>
    <mergeCell ref="B494:AC494"/>
    <mergeCell ref="A612:C612"/>
    <mergeCell ref="D612:AB612"/>
    <mergeCell ref="A583:C583"/>
    <mergeCell ref="A579:C579"/>
    <mergeCell ref="A575:C575"/>
    <mergeCell ref="D575:AB575"/>
    <mergeCell ref="D579:AB579"/>
    <mergeCell ref="D583:AB583"/>
    <mergeCell ref="A608:C608"/>
    <mergeCell ref="A604:C604"/>
    <mergeCell ref="D604:AB604"/>
    <mergeCell ref="A600:C600"/>
    <mergeCell ref="A596:C596"/>
    <mergeCell ref="A592:C592"/>
    <mergeCell ref="D592:AB592"/>
    <mergeCell ref="D596:AB596"/>
    <mergeCell ref="D600:AB600"/>
    <mergeCell ref="A502:AC502"/>
  </mergeCells>
  <conditionalFormatting sqref="A537:AC537">
    <cfRule type="expression" dxfId="52" priority="30">
      <formula>$AD$534=2</formula>
    </cfRule>
    <cfRule type="expression" dxfId="51" priority="31">
      <formula>"$AD$581=2"</formula>
    </cfRule>
  </conditionalFormatting>
  <conditionalFormatting sqref="A570:AC570">
    <cfRule type="expression" dxfId="50" priority="29">
      <formula>$AD$567=2</formula>
    </cfRule>
  </conditionalFormatting>
  <conditionalFormatting sqref="A46">
    <cfRule type="expression" dxfId="49" priority="28">
      <formula>$AH$32&lt;&gt;""</formula>
    </cfRule>
  </conditionalFormatting>
  <conditionalFormatting sqref="AB32:AC32">
    <cfRule type="expression" dxfId="48" priority="27">
      <formula>$AG$32&lt;&gt;""</formula>
    </cfRule>
  </conditionalFormatting>
  <conditionalFormatting sqref="AB35:AC35">
    <cfRule type="expression" dxfId="47" priority="26">
      <formula>$AG35&lt;&gt;""</formula>
    </cfRule>
  </conditionalFormatting>
  <conditionalFormatting sqref="AB33:AC33">
    <cfRule type="expression" dxfId="46" priority="25">
      <formula>$AG$33&lt;&gt;""</formula>
    </cfRule>
  </conditionalFormatting>
  <conditionalFormatting sqref="AB34:AC34">
    <cfRule type="expression" dxfId="45" priority="24">
      <formula>$AG$34&lt;&gt;""</formula>
    </cfRule>
  </conditionalFormatting>
  <conditionalFormatting sqref="AB36:AC36">
    <cfRule type="expression" dxfId="44" priority="23">
      <formula>$AG$36&lt;&gt;""</formula>
    </cfRule>
  </conditionalFormatting>
  <conditionalFormatting sqref="AB37:AC37">
    <cfRule type="expression" dxfId="43" priority="22">
      <formula>$AG$37&lt;&gt;""</formula>
    </cfRule>
  </conditionalFormatting>
  <conditionalFormatting sqref="AB38:AC38">
    <cfRule type="expression" dxfId="42" priority="21">
      <formula>$AG$38&lt;&gt;""</formula>
    </cfRule>
  </conditionalFormatting>
  <conditionalFormatting sqref="AB39:AC39">
    <cfRule type="expression" dxfId="41" priority="20">
      <formula>$AG$39&lt;&gt;""</formula>
    </cfRule>
  </conditionalFormatting>
  <conditionalFormatting sqref="AB40:AC40">
    <cfRule type="expression" dxfId="40" priority="19">
      <formula>$AG$40&lt;&gt;""</formula>
    </cfRule>
  </conditionalFormatting>
  <conditionalFormatting sqref="AB41:AC41">
    <cfRule type="expression" dxfId="39" priority="18">
      <formula>$AG$41&lt;&gt;""</formula>
    </cfRule>
  </conditionalFormatting>
  <conditionalFormatting sqref="AB42:AC42">
    <cfRule type="expression" dxfId="38" priority="16">
      <formula>$AG$42</formula>
    </cfRule>
    <cfRule type="expression" dxfId="37" priority="17">
      <formula>$AG$42&lt;&gt;""</formula>
    </cfRule>
  </conditionalFormatting>
  <conditionalFormatting sqref="AB43:AC43">
    <cfRule type="expression" dxfId="36" priority="15">
      <formula>$AG$43</formula>
    </cfRule>
  </conditionalFormatting>
  <conditionalFormatting sqref="AB44:AC44">
    <cfRule type="expression" dxfId="35" priority="14">
      <formula>$AG$44</formula>
    </cfRule>
  </conditionalFormatting>
  <conditionalFormatting sqref="A520:AC520">
    <cfRule type="cellIs" dxfId="34" priority="11" operator="notEqual">
      <formula>""</formula>
    </cfRule>
  </conditionalFormatting>
  <conditionalFormatting sqref="AB45:AC45">
    <cfRule type="expression" dxfId="33" priority="8">
      <formula>$AG$44</formula>
    </cfRule>
  </conditionalFormatting>
  <conditionalFormatting sqref="A62 D62:AC62 D64">
    <cfRule type="expression" dxfId="32" priority="6">
      <formula>$AD$584=2</formula>
    </cfRule>
    <cfRule type="expression" dxfId="31" priority="7">
      <formula>"$AD$581=2"</formula>
    </cfRule>
  </conditionalFormatting>
  <conditionalFormatting sqref="A487:AC487">
    <cfRule type="cellIs" dxfId="30" priority="3" operator="notEqual">
      <formula>""</formula>
    </cfRule>
  </conditionalFormatting>
  <conditionalFormatting sqref="D63:AC63">
    <cfRule type="expression" dxfId="29" priority="1">
      <formula>$AD$699=2</formula>
    </cfRule>
    <cfRule type="expression" dxfId="28" priority="2">
      <formula>"$AD$581=2"</formula>
    </cfRule>
  </conditionalFormatting>
  <hyperlinks>
    <hyperlink ref="C482" r:id="rId1" display="http://www.emas.de/"/>
    <hyperlink ref="A60:AC60" r:id="rId2" display="3 vgl. „Eine europäische Strategie für Schlüsseltechnologien – Eine Brücke zu Wachstum und Beschäftigung“, COM ( 2012) 341, http://eur-lex.europa.eu/LexUriServ/LexUriServ.do?uri=COM:2012:0341:FIN:DE:PDF"/>
    <hyperlink ref="A435:AC435" r:id="rId3" display="Deutsche Gesellschaft für Nachhaltiges Bauen e.V., http://www.dgnb-system.de/de/system/kriterien/"/>
    <hyperlink ref="A24:AC24" r:id="rId4" display="http://www.efre-bw.de/wp-content/uploads/2015/03/EFRE_-_Operationelles_Programm_BW_2014-2020.pdf"/>
    <hyperlink ref="A59:AC59" r:id="rId5" display="http://www.efre-bw.de/wp-content/uploads/2015/03/EFRE_-_Operationelles_Programm_BW_2014-2020.pdf"/>
    <hyperlink ref="D63:AC63" r:id="rId6" display="Bitte beachten Sie bei der Durchführung von Informations- und Kommunikationsmaßnahmen (wie zu Informationen über Ihr Projekt auf Ihrer Webseite, zu Pressemitteilungen und -artikeln, Flyern/Broschüren/Publikationen, Werbeartikeln, Ausstellungen, Informatio"/>
    <hyperlink ref="A492:AC492" r:id="rId7"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31496062992125984" footer="0.19685039370078741"/>
  <pageSetup paperSize="9" fitToHeight="0" orientation="portrait" r:id="rId8"/>
  <headerFooter differentFirst="1">
    <oddFooter>&amp;C&amp;P</oddFooter>
    <firstFooter>&amp;LStand: 30.09.2015&amp;C&amp;P</firstFooter>
  </headerFooter>
  <rowBreaks count="13" manualBreakCount="13">
    <brk id="24" max="25" man="1"/>
    <brk id="60" max="25" man="1"/>
    <brk id="245" max="25" man="1"/>
    <brk id="257" max="25" man="1"/>
    <brk id="266" max="25" man="1"/>
    <brk id="460" max="25" man="1"/>
    <brk id="474" max="25" man="1"/>
    <brk id="493" max="25" man="1"/>
    <brk id="507" max="25" man="1"/>
    <brk id="525" max="25" man="1"/>
    <brk id="545" max="25" man="1"/>
    <brk id="562" max="25" man="1"/>
    <brk id="595" max="41" man="1"/>
  </rowBreaks>
  <colBreaks count="2" manualBreakCount="2">
    <brk id="29" max="615" man="1"/>
    <brk id="37" max="1048575" man="1"/>
  </colBreaks>
  <ignoredErrors>
    <ignoredError sqref="A38:A44 A32:A37 AA310" numberStoredAsText="1"/>
    <ignoredError sqref="AK515" unlockedFormula="1"/>
  </ignoredErrors>
  <drawing r:id="rId9"/>
  <legacyDrawing r:id="rId10"/>
  <mc:AlternateContent xmlns:mc="http://schemas.openxmlformats.org/markup-compatibility/2006">
    <mc:Choice Requires="x14">
      <controls>
        <mc:AlternateContent xmlns:mc="http://schemas.openxmlformats.org/markup-compatibility/2006">
          <mc:Choice Requires="x14">
            <control shapeId="1362" r:id="rId11" name="Option Button 338">
              <controlPr defaultSize="0" autoFill="0" autoLine="0" autoPict="0">
                <anchor moveWithCells="1">
                  <from>
                    <xdr:col>28</xdr:col>
                    <xdr:colOff>0</xdr:colOff>
                    <xdr:row>447</xdr:row>
                    <xdr:rowOff>9525</xdr:rowOff>
                  </from>
                  <to>
                    <xdr:col>29</xdr:col>
                    <xdr:colOff>0</xdr:colOff>
                    <xdr:row>448</xdr:row>
                    <xdr:rowOff>0</xdr:rowOff>
                  </to>
                </anchor>
              </controlPr>
            </control>
          </mc:Choice>
        </mc:AlternateContent>
        <mc:AlternateContent xmlns:mc="http://schemas.openxmlformats.org/markup-compatibility/2006">
          <mc:Choice Requires="x14">
            <control shapeId="1363" r:id="rId12" name="Option Button 339">
              <controlPr defaultSize="0" autoFill="0" autoLine="0" autoPict="0">
                <anchor moveWithCells="1">
                  <from>
                    <xdr:col>28</xdr:col>
                    <xdr:colOff>0</xdr:colOff>
                    <xdr:row>448</xdr:row>
                    <xdr:rowOff>9525</xdr:rowOff>
                  </from>
                  <to>
                    <xdr:col>29</xdr:col>
                    <xdr:colOff>0</xdr:colOff>
                    <xdr:row>449</xdr:row>
                    <xdr:rowOff>0</xdr:rowOff>
                  </to>
                </anchor>
              </controlPr>
            </control>
          </mc:Choice>
        </mc:AlternateContent>
        <mc:AlternateContent xmlns:mc="http://schemas.openxmlformats.org/markup-compatibility/2006">
          <mc:Choice Requires="x14">
            <control shapeId="1364" r:id="rId13" name="Option Button 340">
              <controlPr defaultSize="0" autoFill="0" autoLine="0" autoPict="0">
                <anchor moveWithCells="1">
                  <from>
                    <xdr:col>28</xdr:col>
                    <xdr:colOff>0</xdr:colOff>
                    <xdr:row>449</xdr:row>
                    <xdr:rowOff>9525</xdr:rowOff>
                  </from>
                  <to>
                    <xdr:col>29</xdr:col>
                    <xdr:colOff>0</xdr:colOff>
                    <xdr:row>450</xdr:row>
                    <xdr:rowOff>0</xdr:rowOff>
                  </to>
                </anchor>
              </controlPr>
            </control>
          </mc:Choice>
        </mc:AlternateContent>
        <mc:AlternateContent xmlns:mc="http://schemas.openxmlformats.org/markup-compatibility/2006">
          <mc:Choice Requires="x14">
            <control shapeId="1365" r:id="rId14" name="Option Button 341">
              <controlPr defaultSize="0" autoFill="0" autoLine="0" autoPict="0">
                <anchor moveWithCells="1">
                  <from>
                    <xdr:col>28</xdr:col>
                    <xdr:colOff>0</xdr:colOff>
                    <xdr:row>450</xdr:row>
                    <xdr:rowOff>9525</xdr:rowOff>
                  </from>
                  <to>
                    <xdr:col>29</xdr:col>
                    <xdr:colOff>0</xdr:colOff>
                    <xdr:row>451</xdr:row>
                    <xdr:rowOff>0</xdr:rowOff>
                  </to>
                </anchor>
              </controlPr>
            </control>
          </mc:Choice>
        </mc:AlternateContent>
        <mc:AlternateContent xmlns:mc="http://schemas.openxmlformats.org/markup-compatibility/2006">
          <mc:Choice Requires="x14">
            <control shapeId="1366" r:id="rId15" name="Option Button 342">
              <controlPr defaultSize="0" autoFill="0" autoLine="0" autoPict="0">
                <anchor moveWithCells="1">
                  <from>
                    <xdr:col>15</xdr:col>
                    <xdr:colOff>0</xdr:colOff>
                    <xdr:row>465</xdr:row>
                    <xdr:rowOff>9525</xdr:rowOff>
                  </from>
                  <to>
                    <xdr:col>16</xdr:col>
                    <xdr:colOff>19050</xdr:colOff>
                    <xdr:row>465</xdr:row>
                    <xdr:rowOff>628650</xdr:rowOff>
                  </to>
                </anchor>
              </controlPr>
            </control>
          </mc:Choice>
        </mc:AlternateContent>
        <mc:AlternateContent xmlns:mc="http://schemas.openxmlformats.org/markup-compatibility/2006">
          <mc:Choice Requires="x14">
            <control shapeId="1367" r:id="rId16" name="Option Button 343">
              <controlPr defaultSize="0" autoFill="0" autoLine="0" autoPict="0">
                <anchor moveWithCells="1">
                  <from>
                    <xdr:col>21</xdr:col>
                    <xdr:colOff>0</xdr:colOff>
                    <xdr:row>465</xdr:row>
                    <xdr:rowOff>9525</xdr:rowOff>
                  </from>
                  <to>
                    <xdr:col>22</xdr:col>
                    <xdr:colOff>0</xdr:colOff>
                    <xdr:row>465</xdr:row>
                    <xdr:rowOff>628650</xdr:rowOff>
                  </to>
                </anchor>
              </controlPr>
            </control>
          </mc:Choice>
        </mc:AlternateContent>
        <mc:AlternateContent xmlns:mc="http://schemas.openxmlformats.org/markup-compatibility/2006">
          <mc:Choice Requires="x14">
            <control shapeId="1368" r:id="rId17" name="Option Button 344">
              <controlPr defaultSize="0" autoFill="0" autoLine="0" autoPict="0">
                <anchor moveWithCells="1">
                  <from>
                    <xdr:col>28</xdr:col>
                    <xdr:colOff>0</xdr:colOff>
                    <xdr:row>465</xdr:row>
                    <xdr:rowOff>9525</xdr:rowOff>
                  </from>
                  <to>
                    <xdr:col>29</xdr:col>
                    <xdr:colOff>0</xdr:colOff>
                    <xdr:row>465</xdr:row>
                    <xdr:rowOff>628650</xdr:rowOff>
                  </to>
                </anchor>
              </controlPr>
            </control>
          </mc:Choice>
        </mc:AlternateContent>
        <mc:AlternateContent xmlns:mc="http://schemas.openxmlformats.org/markup-compatibility/2006">
          <mc:Choice Requires="x14">
            <control shapeId="1369" r:id="rId18" name="Option Button 345">
              <controlPr defaultSize="0" autoFill="0" autoLine="0" autoPict="0">
                <anchor moveWithCells="1">
                  <from>
                    <xdr:col>15</xdr:col>
                    <xdr:colOff>0</xdr:colOff>
                    <xdr:row>466</xdr:row>
                    <xdr:rowOff>9525</xdr:rowOff>
                  </from>
                  <to>
                    <xdr:col>16</xdr:col>
                    <xdr:colOff>19050</xdr:colOff>
                    <xdr:row>466</xdr:row>
                    <xdr:rowOff>800100</xdr:rowOff>
                  </to>
                </anchor>
              </controlPr>
            </control>
          </mc:Choice>
        </mc:AlternateContent>
        <mc:AlternateContent xmlns:mc="http://schemas.openxmlformats.org/markup-compatibility/2006">
          <mc:Choice Requires="x14">
            <control shapeId="1370" r:id="rId19" name="Option Button 346">
              <controlPr defaultSize="0" autoFill="0" autoLine="0" autoPict="0">
                <anchor moveWithCells="1">
                  <from>
                    <xdr:col>21</xdr:col>
                    <xdr:colOff>0</xdr:colOff>
                    <xdr:row>466</xdr:row>
                    <xdr:rowOff>9525</xdr:rowOff>
                  </from>
                  <to>
                    <xdr:col>22</xdr:col>
                    <xdr:colOff>0</xdr:colOff>
                    <xdr:row>466</xdr:row>
                    <xdr:rowOff>800100</xdr:rowOff>
                  </to>
                </anchor>
              </controlPr>
            </control>
          </mc:Choice>
        </mc:AlternateContent>
        <mc:AlternateContent xmlns:mc="http://schemas.openxmlformats.org/markup-compatibility/2006">
          <mc:Choice Requires="x14">
            <control shapeId="1371" r:id="rId20" name="Option Button 347">
              <controlPr defaultSize="0" autoFill="0" autoLine="0" autoPict="0">
                <anchor moveWithCells="1">
                  <from>
                    <xdr:col>28</xdr:col>
                    <xdr:colOff>0</xdr:colOff>
                    <xdr:row>466</xdr:row>
                    <xdr:rowOff>9525</xdr:rowOff>
                  </from>
                  <to>
                    <xdr:col>29</xdr:col>
                    <xdr:colOff>0</xdr:colOff>
                    <xdr:row>466</xdr:row>
                    <xdr:rowOff>800100</xdr:rowOff>
                  </to>
                </anchor>
              </controlPr>
            </control>
          </mc:Choice>
        </mc:AlternateContent>
        <mc:AlternateContent xmlns:mc="http://schemas.openxmlformats.org/markup-compatibility/2006">
          <mc:Choice Requires="x14">
            <control shapeId="1372" r:id="rId21" name="Option Button 348">
              <controlPr defaultSize="0" autoFill="0" autoLine="0" autoPict="0">
                <anchor moveWithCells="1">
                  <from>
                    <xdr:col>15</xdr:col>
                    <xdr:colOff>0</xdr:colOff>
                    <xdr:row>467</xdr:row>
                    <xdr:rowOff>9525</xdr:rowOff>
                  </from>
                  <to>
                    <xdr:col>16</xdr:col>
                    <xdr:colOff>19050</xdr:colOff>
                    <xdr:row>467</xdr:row>
                    <xdr:rowOff>1685925</xdr:rowOff>
                  </to>
                </anchor>
              </controlPr>
            </control>
          </mc:Choice>
        </mc:AlternateContent>
        <mc:AlternateContent xmlns:mc="http://schemas.openxmlformats.org/markup-compatibility/2006">
          <mc:Choice Requires="x14">
            <control shapeId="1373" r:id="rId22" name="Option Button 349">
              <controlPr defaultSize="0" autoFill="0" autoLine="0" autoPict="0">
                <anchor moveWithCells="1">
                  <from>
                    <xdr:col>21</xdr:col>
                    <xdr:colOff>0</xdr:colOff>
                    <xdr:row>467</xdr:row>
                    <xdr:rowOff>9525</xdr:rowOff>
                  </from>
                  <to>
                    <xdr:col>22</xdr:col>
                    <xdr:colOff>0</xdr:colOff>
                    <xdr:row>467</xdr:row>
                    <xdr:rowOff>1685925</xdr:rowOff>
                  </to>
                </anchor>
              </controlPr>
            </control>
          </mc:Choice>
        </mc:AlternateContent>
        <mc:AlternateContent xmlns:mc="http://schemas.openxmlformats.org/markup-compatibility/2006">
          <mc:Choice Requires="x14">
            <control shapeId="1374" r:id="rId23" name="Option Button 350">
              <controlPr defaultSize="0" autoFill="0" autoLine="0" autoPict="0">
                <anchor moveWithCells="1">
                  <from>
                    <xdr:col>28</xdr:col>
                    <xdr:colOff>0</xdr:colOff>
                    <xdr:row>467</xdr:row>
                    <xdr:rowOff>9525</xdr:rowOff>
                  </from>
                  <to>
                    <xdr:col>29</xdr:col>
                    <xdr:colOff>0</xdr:colOff>
                    <xdr:row>467</xdr:row>
                    <xdr:rowOff>1685925</xdr:rowOff>
                  </to>
                </anchor>
              </controlPr>
            </control>
          </mc:Choice>
        </mc:AlternateContent>
        <mc:AlternateContent xmlns:mc="http://schemas.openxmlformats.org/markup-compatibility/2006">
          <mc:Choice Requires="x14">
            <control shapeId="1375" r:id="rId24" name="Option Button 351">
              <controlPr defaultSize="0" autoFill="0" autoLine="0" autoPict="0">
                <anchor moveWithCells="1">
                  <from>
                    <xdr:col>28</xdr:col>
                    <xdr:colOff>0</xdr:colOff>
                    <xdr:row>477</xdr:row>
                    <xdr:rowOff>9525</xdr:rowOff>
                  </from>
                  <to>
                    <xdr:col>29</xdr:col>
                    <xdr:colOff>0</xdr:colOff>
                    <xdr:row>478</xdr:row>
                    <xdr:rowOff>0</xdr:rowOff>
                  </to>
                </anchor>
              </controlPr>
            </control>
          </mc:Choice>
        </mc:AlternateContent>
        <mc:AlternateContent xmlns:mc="http://schemas.openxmlformats.org/markup-compatibility/2006">
          <mc:Choice Requires="x14">
            <control shapeId="1376" r:id="rId25" name="Option Button 352">
              <controlPr defaultSize="0" autoFill="0" autoLine="0" autoPict="0">
                <anchor moveWithCells="1">
                  <from>
                    <xdr:col>28</xdr:col>
                    <xdr:colOff>0</xdr:colOff>
                    <xdr:row>478</xdr:row>
                    <xdr:rowOff>9525</xdr:rowOff>
                  </from>
                  <to>
                    <xdr:col>29</xdr:col>
                    <xdr:colOff>0</xdr:colOff>
                    <xdr:row>479</xdr:row>
                    <xdr:rowOff>0</xdr:rowOff>
                  </to>
                </anchor>
              </controlPr>
            </control>
          </mc:Choice>
        </mc:AlternateContent>
        <mc:AlternateContent xmlns:mc="http://schemas.openxmlformats.org/markup-compatibility/2006">
          <mc:Choice Requires="x14">
            <control shapeId="1377" r:id="rId26" name="Option Button 353">
              <controlPr defaultSize="0" autoFill="0" autoLine="0" autoPict="0">
                <anchor moveWithCells="1">
                  <from>
                    <xdr:col>28</xdr:col>
                    <xdr:colOff>0</xdr:colOff>
                    <xdr:row>496</xdr:row>
                    <xdr:rowOff>9525</xdr:rowOff>
                  </from>
                  <to>
                    <xdr:col>29</xdr:col>
                    <xdr:colOff>0</xdr:colOff>
                    <xdr:row>497</xdr:row>
                    <xdr:rowOff>0</xdr:rowOff>
                  </to>
                </anchor>
              </controlPr>
            </control>
          </mc:Choice>
        </mc:AlternateContent>
        <mc:AlternateContent xmlns:mc="http://schemas.openxmlformats.org/markup-compatibility/2006">
          <mc:Choice Requires="x14">
            <control shapeId="1378" r:id="rId27" name="Option Button 354">
              <controlPr defaultSize="0" autoFill="0" autoLine="0" autoPict="0">
                <anchor moveWithCells="1">
                  <from>
                    <xdr:col>28</xdr:col>
                    <xdr:colOff>0</xdr:colOff>
                    <xdr:row>497</xdr:row>
                    <xdr:rowOff>9525</xdr:rowOff>
                  </from>
                  <to>
                    <xdr:col>29</xdr:col>
                    <xdr:colOff>0</xdr:colOff>
                    <xdr:row>498</xdr:row>
                    <xdr:rowOff>47625</xdr:rowOff>
                  </to>
                </anchor>
              </controlPr>
            </control>
          </mc:Choice>
        </mc:AlternateContent>
        <mc:AlternateContent xmlns:mc="http://schemas.openxmlformats.org/markup-compatibility/2006">
          <mc:Choice Requires="x14">
            <control shapeId="1394" r:id="rId28" name="Option Button 370">
              <controlPr defaultSize="0" autoFill="0" autoLine="0" autoPict="0">
                <anchor moveWithCells="1">
                  <from>
                    <xdr:col>28</xdr:col>
                    <xdr:colOff>0</xdr:colOff>
                    <xdr:row>533</xdr:row>
                    <xdr:rowOff>9525</xdr:rowOff>
                  </from>
                  <to>
                    <xdr:col>29</xdr:col>
                    <xdr:colOff>0</xdr:colOff>
                    <xdr:row>534</xdr:row>
                    <xdr:rowOff>0</xdr:rowOff>
                  </to>
                </anchor>
              </controlPr>
            </control>
          </mc:Choice>
        </mc:AlternateContent>
        <mc:AlternateContent xmlns:mc="http://schemas.openxmlformats.org/markup-compatibility/2006">
          <mc:Choice Requires="x14">
            <control shapeId="1395" r:id="rId29" name="Option Button 371">
              <controlPr defaultSize="0" autoFill="0" autoLine="0" autoPict="0">
                <anchor moveWithCells="1">
                  <from>
                    <xdr:col>28</xdr:col>
                    <xdr:colOff>0</xdr:colOff>
                    <xdr:row>534</xdr:row>
                    <xdr:rowOff>9525</xdr:rowOff>
                  </from>
                  <to>
                    <xdr:col>29</xdr:col>
                    <xdr:colOff>0</xdr:colOff>
                    <xdr:row>535</xdr:row>
                    <xdr:rowOff>0</xdr:rowOff>
                  </to>
                </anchor>
              </controlPr>
            </control>
          </mc:Choice>
        </mc:AlternateContent>
        <mc:AlternateContent xmlns:mc="http://schemas.openxmlformats.org/markup-compatibility/2006">
          <mc:Choice Requires="x14">
            <control shapeId="1405" r:id="rId30" name="Option Button 381">
              <controlPr defaultSize="0" autoFill="0" autoLine="0" autoPict="0">
                <anchor moveWithCells="1">
                  <from>
                    <xdr:col>28</xdr:col>
                    <xdr:colOff>0</xdr:colOff>
                    <xdr:row>566</xdr:row>
                    <xdr:rowOff>9525</xdr:rowOff>
                  </from>
                  <to>
                    <xdr:col>29</xdr:col>
                    <xdr:colOff>0</xdr:colOff>
                    <xdr:row>567</xdr:row>
                    <xdr:rowOff>0</xdr:rowOff>
                  </to>
                </anchor>
              </controlPr>
            </control>
          </mc:Choice>
        </mc:AlternateContent>
        <mc:AlternateContent xmlns:mc="http://schemas.openxmlformats.org/markup-compatibility/2006">
          <mc:Choice Requires="x14">
            <control shapeId="1406" r:id="rId31" name="Option Button 382">
              <controlPr defaultSize="0" autoFill="0" autoLine="0" autoPict="0">
                <anchor moveWithCells="1">
                  <from>
                    <xdr:col>28</xdr:col>
                    <xdr:colOff>0</xdr:colOff>
                    <xdr:row>567</xdr:row>
                    <xdr:rowOff>9525</xdr:rowOff>
                  </from>
                  <to>
                    <xdr:col>29</xdr:col>
                    <xdr:colOff>0</xdr:colOff>
                    <xdr:row>568</xdr:row>
                    <xdr:rowOff>0</xdr:rowOff>
                  </to>
                </anchor>
              </controlPr>
            </control>
          </mc:Choice>
        </mc:AlternateContent>
        <mc:AlternateContent xmlns:mc="http://schemas.openxmlformats.org/markup-compatibility/2006">
          <mc:Choice Requires="x14">
            <control shapeId="1428" r:id="rId32" name="Group Box 404">
              <controlPr defaultSize="0" autoFill="0" autoPict="0">
                <anchor moveWithCells="1">
                  <from>
                    <xdr:col>28</xdr:col>
                    <xdr:colOff>0</xdr:colOff>
                    <xdr:row>447</xdr:row>
                    <xdr:rowOff>0</xdr:rowOff>
                  </from>
                  <to>
                    <xdr:col>29</xdr:col>
                    <xdr:colOff>0</xdr:colOff>
                    <xdr:row>451</xdr:row>
                    <xdr:rowOff>0</xdr:rowOff>
                  </to>
                </anchor>
              </controlPr>
            </control>
          </mc:Choice>
        </mc:AlternateContent>
        <mc:AlternateContent xmlns:mc="http://schemas.openxmlformats.org/markup-compatibility/2006">
          <mc:Choice Requires="x14">
            <control shapeId="1430" r:id="rId33" name="Group Box 406">
              <controlPr defaultSize="0" autoFill="0" autoPict="0">
                <anchor moveWithCells="1">
                  <from>
                    <xdr:col>28</xdr:col>
                    <xdr:colOff>0</xdr:colOff>
                    <xdr:row>477</xdr:row>
                    <xdr:rowOff>0</xdr:rowOff>
                  </from>
                  <to>
                    <xdr:col>29</xdr:col>
                    <xdr:colOff>0</xdr:colOff>
                    <xdr:row>479</xdr:row>
                    <xdr:rowOff>0</xdr:rowOff>
                  </to>
                </anchor>
              </controlPr>
            </control>
          </mc:Choice>
        </mc:AlternateContent>
        <mc:AlternateContent xmlns:mc="http://schemas.openxmlformats.org/markup-compatibility/2006">
          <mc:Choice Requires="x14">
            <control shapeId="1433" r:id="rId34" name="Group Box 409">
              <controlPr defaultSize="0" autoFill="0" autoPict="0">
                <anchor moveWithCells="1">
                  <from>
                    <xdr:col>28</xdr:col>
                    <xdr:colOff>0</xdr:colOff>
                    <xdr:row>533</xdr:row>
                    <xdr:rowOff>0</xdr:rowOff>
                  </from>
                  <to>
                    <xdr:col>29</xdr:col>
                    <xdr:colOff>0</xdr:colOff>
                    <xdr:row>535</xdr:row>
                    <xdr:rowOff>0</xdr:rowOff>
                  </to>
                </anchor>
              </controlPr>
            </control>
          </mc:Choice>
        </mc:AlternateContent>
        <mc:AlternateContent xmlns:mc="http://schemas.openxmlformats.org/markup-compatibility/2006">
          <mc:Choice Requires="x14">
            <control shapeId="1437" r:id="rId35" name="Group Box 413">
              <controlPr defaultSize="0" autoFill="0" autoPict="0">
                <anchor moveWithCells="1">
                  <from>
                    <xdr:col>28</xdr:col>
                    <xdr:colOff>0</xdr:colOff>
                    <xdr:row>566</xdr:row>
                    <xdr:rowOff>0</xdr:rowOff>
                  </from>
                  <to>
                    <xdr:col>29</xdr:col>
                    <xdr:colOff>0</xdr:colOff>
                    <xdr:row>568</xdr:row>
                    <xdr:rowOff>0</xdr:rowOff>
                  </to>
                </anchor>
              </controlPr>
            </control>
          </mc:Choice>
        </mc:AlternateContent>
        <mc:AlternateContent xmlns:mc="http://schemas.openxmlformats.org/markup-compatibility/2006">
          <mc:Choice Requires="x14">
            <control shapeId="1458" r:id="rId36" name="Check Box 434">
              <controlPr defaultSize="0" autoFill="0" autoLine="0" autoPict="0">
                <anchor moveWithCells="1">
                  <from>
                    <xdr:col>0</xdr:col>
                    <xdr:colOff>0</xdr:colOff>
                    <xdr:row>511</xdr:row>
                    <xdr:rowOff>0</xdr:rowOff>
                  </from>
                  <to>
                    <xdr:col>1</xdr:col>
                    <xdr:colOff>9525</xdr:colOff>
                    <xdr:row>512</xdr:row>
                    <xdr:rowOff>0</xdr:rowOff>
                  </to>
                </anchor>
              </controlPr>
            </control>
          </mc:Choice>
        </mc:AlternateContent>
        <mc:AlternateContent xmlns:mc="http://schemas.openxmlformats.org/markup-compatibility/2006">
          <mc:Choice Requires="x14">
            <control shapeId="1459" r:id="rId37" name="Check Box 435">
              <controlPr defaultSize="0" autoFill="0" autoLine="0" autoPict="0">
                <anchor moveWithCells="1">
                  <from>
                    <xdr:col>0</xdr:col>
                    <xdr:colOff>0</xdr:colOff>
                    <xdr:row>512</xdr:row>
                    <xdr:rowOff>0</xdr:rowOff>
                  </from>
                  <to>
                    <xdr:col>1</xdr:col>
                    <xdr:colOff>9525</xdr:colOff>
                    <xdr:row>513</xdr:row>
                    <xdr:rowOff>0</xdr:rowOff>
                  </to>
                </anchor>
              </controlPr>
            </control>
          </mc:Choice>
        </mc:AlternateContent>
        <mc:AlternateContent xmlns:mc="http://schemas.openxmlformats.org/markup-compatibility/2006">
          <mc:Choice Requires="x14">
            <control shapeId="1460" r:id="rId38" name="Check Box 436">
              <controlPr defaultSize="0" autoFill="0" autoLine="0" autoPict="0">
                <anchor moveWithCells="1">
                  <from>
                    <xdr:col>0</xdr:col>
                    <xdr:colOff>0</xdr:colOff>
                    <xdr:row>513</xdr:row>
                    <xdr:rowOff>0</xdr:rowOff>
                  </from>
                  <to>
                    <xdr:col>1</xdr:col>
                    <xdr:colOff>9525</xdr:colOff>
                    <xdr:row>514</xdr:row>
                    <xdr:rowOff>0</xdr:rowOff>
                  </to>
                </anchor>
              </controlPr>
            </control>
          </mc:Choice>
        </mc:AlternateContent>
        <mc:AlternateContent xmlns:mc="http://schemas.openxmlformats.org/markup-compatibility/2006">
          <mc:Choice Requires="x14">
            <control shapeId="1461" r:id="rId39" name="Check Box 437">
              <controlPr defaultSize="0" autoFill="0" autoLine="0" autoPict="0">
                <anchor moveWithCells="1">
                  <from>
                    <xdr:col>12</xdr:col>
                    <xdr:colOff>0</xdr:colOff>
                    <xdr:row>513</xdr:row>
                    <xdr:rowOff>0</xdr:rowOff>
                  </from>
                  <to>
                    <xdr:col>13</xdr:col>
                    <xdr:colOff>0</xdr:colOff>
                    <xdr:row>514</xdr:row>
                    <xdr:rowOff>0</xdr:rowOff>
                  </to>
                </anchor>
              </controlPr>
            </control>
          </mc:Choice>
        </mc:AlternateContent>
        <mc:AlternateContent xmlns:mc="http://schemas.openxmlformats.org/markup-compatibility/2006">
          <mc:Choice Requires="x14">
            <control shapeId="1463" r:id="rId40" name="Check Box 439">
              <controlPr defaultSize="0" autoFill="0" autoLine="0" autoPict="0">
                <anchor moveWithCells="1">
                  <from>
                    <xdr:col>12</xdr:col>
                    <xdr:colOff>0</xdr:colOff>
                    <xdr:row>511</xdr:row>
                    <xdr:rowOff>0</xdr:rowOff>
                  </from>
                  <to>
                    <xdr:col>13</xdr:col>
                    <xdr:colOff>0</xdr:colOff>
                    <xdr:row>512</xdr:row>
                    <xdr:rowOff>0</xdr:rowOff>
                  </to>
                </anchor>
              </controlPr>
            </control>
          </mc:Choice>
        </mc:AlternateContent>
        <mc:AlternateContent xmlns:mc="http://schemas.openxmlformats.org/markup-compatibility/2006">
          <mc:Choice Requires="x14">
            <control shapeId="1464" r:id="rId41" name="Check Box 440">
              <controlPr defaultSize="0" autoFill="0" autoLine="0" autoPict="0">
                <anchor moveWithCells="1">
                  <from>
                    <xdr:col>12</xdr:col>
                    <xdr:colOff>0</xdr:colOff>
                    <xdr:row>512</xdr:row>
                    <xdr:rowOff>0</xdr:rowOff>
                  </from>
                  <to>
                    <xdr:col>13</xdr:col>
                    <xdr:colOff>0</xdr:colOff>
                    <xdr:row>513</xdr:row>
                    <xdr:rowOff>0</xdr:rowOff>
                  </to>
                </anchor>
              </controlPr>
            </control>
          </mc:Choice>
        </mc:AlternateContent>
        <mc:AlternateContent xmlns:mc="http://schemas.openxmlformats.org/markup-compatibility/2006">
          <mc:Choice Requires="x14">
            <control shapeId="1465" r:id="rId42" name="Check Box 441">
              <controlPr defaultSize="0" autoFill="0" autoLine="0" autoPict="0">
                <anchor moveWithCells="1">
                  <from>
                    <xdr:col>0</xdr:col>
                    <xdr:colOff>0</xdr:colOff>
                    <xdr:row>516</xdr:row>
                    <xdr:rowOff>0</xdr:rowOff>
                  </from>
                  <to>
                    <xdr:col>1</xdr:col>
                    <xdr:colOff>9525</xdr:colOff>
                    <xdr:row>517</xdr:row>
                    <xdr:rowOff>0</xdr:rowOff>
                  </to>
                </anchor>
              </controlPr>
            </control>
          </mc:Choice>
        </mc:AlternateContent>
        <mc:AlternateContent xmlns:mc="http://schemas.openxmlformats.org/markup-compatibility/2006">
          <mc:Choice Requires="x14">
            <control shapeId="1466" r:id="rId43" name="Check Box 442">
              <controlPr defaultSize="0" autoFill="0" autoLine="0" autoPict="0">
                <anchor moveWithCells="1">
                  <from>
                    <xdr:col>0</xdr:col>
                    <xdr:colOff>0</xdr:colOff>
                    <xdr:row>517</xdr:row>
                    <xdr:rowOff>0</xdr:rowOff>
                  </from>
                  <to>
                    <xdr:col>1</xdr:col>
                    <xdr:colOff>9525</xdr:colOff>
                    <xdr:row>518</xdr:row>
                    <xdr:rowOff>0</xdr:rowOff>
                  </to>
                </anchor>
              </controlPr>
            </control>
          </mc:Choice>
        </mc:AlternateContent>
        <mc:AlternateContent xmlns:mc="http://schemas.openxmlformats.org/markup-compatibility/2006">
          <mc:Choice Requires="x14">
            <control shapeId="1467" r:id="rId44" name="Check Box 443">
              <controlPr defaultSize="0" autoFill="0" autoLine="0" autoPict="0">
                <anchor moveWithCells="1">
                  <from>
                    <xdr:col>12</xdr:col>
                    <xdr:colOff>0</xdr:colOff>
                    <xdr:row>516</xdr:row>
                    <xdr:rowOff>0</xdr:rowOff>
                  </from>
                  <to>
                    <xdr:col>13</xdr:col>
                    <xdr:colOff>0</xdr:colOff>
                    <xdr:row>517</xdr:row>
                    <xdr:rowOff>0</xdr:rowOff>
                  </to>
                </anchor>
              </controlPr>
            </control>
          </mc:Choice>
        </mc:AlternateContent>
        <mc:AlternateContent xmlns:mc="http://schemas.openxmlformats.org/markup-compatibility/2006">
          <mc:Choice Requires="x14">
            <control shapeId="1468" r:id="rId45" name="Check Box 444">
              <controlPr defaultSize="0" autoFill="0" autoLine="0" autoPict="0">
                <anchor moveWithCells="1">
                  <from>
                    <xdr:col>12</xdr:col>
                    <xdr:colOff>0</xdr:colOff>
                    <xdr:row>517</xdr:row>
                    <xdr:rowOff>0</xdr:rowOff>
                  </from>
                  <to>
                    <xdr:col>13</xdr:col>
                    <xdr:colOff>0</xdr:colOff>
                    <xdr:row>518</xdr:row>
                    <xdr:rowOff>0</xdr:rowOff>
                  </to>
                </anchor>
              </controlPr>
            </control>
          </mc:Choice>
        </mc:AlternateContent>
        <mc:AlternateContent xmlns:mc="http://schemas.openxmlformats.org/markup-compatibility/2006">
          <mc:Choice Requires="x14">
            <control shapeId="1469" r:id="rId46" name="Check Box 445">
              <controlPr defaultSize="0" autoFill="0" autoLine="0" autoPict="0">
                <anchor moveWithCells="1">
                  <from>
                    <xdr:col>0</xdr:col>
                    <xdr:colOff>0</xdr:colOff>
                    <xdr:row>518</xdr:row>
                    <xdr:rowOff>0</xdr:rowOff>
                  </from>
                  <to>
                    <xdr:col>1</xdr:col>
                    <xdr:colOff>9525</xdr:colOff>
                    <xdr:row>519</xdr:row>
                    <xdr:rowOff>0</xdr:rowOff>
                  </to>
                </anchor>
              </controlPr>
            </control>
          </mc:Choice>
        </mc:AlternateContent>
        <mc:AlternateContent xmlns:mc="http://schemas.openxmlformats.org/markup-compatibility/2006">
          <mc:Choice Requires="x14">
            <control shapeId="1470" r:id="rId47" name="Check Box 446">
              <controlPr defaultSize="0" autoFill="0" autoLine="0" autoPict="0">
                <anchor moveWithCells="1">
                  <from>
                    <xdr:col>12</xdr:col>
                    <xdr:colOff>0</xdr:colOff>
                    <xdr:row>518</xdr:row>
                    <xdr:rowOff>0</xdr:rowOff>
                  </from>
                  <to>
                    <xdr:col>13</xdr:col>
                    <xdr:colOff>0</xdr:colOff>
                    <xdr:row>519</xdr:row>
                    <xdr:rowOff>0</xdr:rowOff>
                  </to>
                </anchor>
              </controlPr>
            </control>
          </mc:Choice>
        </mc:AlternateContent>
        <mc:AlternateContent xmlns:mc="http://schemas.openxmlformats.org/markup-compatibility/2006">
          <mc:Choice Requires="x14">
            <control shapeId="1472" r:id="rId48" name="Check Box 448">
              <controlPr defaultSize="0" autoFill="0" autoLine="0" autoPict="0">
                <anchor moveWithCells="1">
                  <from>
                    <xdr:col>0</xdr:col>
                    <xdr:colOff>0</xdr:colOff>
                    <xdr:row>514</xdr:row>
                    <xdr:rowOff>0</xdr:rowOff>
                  </from>
                  <to>
                    <xdr:col>1</xdr:col>
                    <xdr:colOff>9525</xdr:colOff>
                    <xdr:row>515</xdr:row>
                    <xdr:rowOff>0</xdr:rowOff>
                  </to>
                </anchor>
              </controlPr>
            </control>
          </mc:Choice>
        </mc:AlternateContent>
        <mc:AlternateContent xmlns:mc="http://schemas.openxmlformats.org/markup-compatibility/2006">
          <mc:Choice Requires="x14">
            <control shapeId="1473" r:id="rId49" name="Check Box 449">
              <controlPr defaultSize="0" autoFill="0" autoLine="0" autoPict="0">
                <anchor moveWithCells="1">
                  <from>
                    <xdr:col>28</xdr:col>
                    <xdr:colOff>0</xdr:colOff>
                    <xdr:row>545</xdr:row>
                    <xdr:rowOff>0</xdr:rowOff>
                  </from>
                  <to>
                    <xdr:col>29</xdr:col>
                    <xdr:colOff>0</xdr:colOff>
                    <xdr:row>546</xdr:row>
                    <xdr:rowOff>0</xdr:rowOff>
                  </to>
                </anchor>
              </controlPr>
            </control>
          </mc:Choice>
        </mc:AlternateContent>
        <mc:AlternateContent xmlns:mc="http://schemas.openxmlformats.org/markup-compatibility/2006">
          <mc:Choice Requires="x14">
            <control shapeId="1474" r:id="rId50" name="Check Box 450">
              <controlPr defaultSize="0" autoFill="0" autoLine="0" autoPict="0">
                <anchor moveWithCells="1">
                  <from>
                    <xdr:col>28</xdr:col>
                    <xdr:colOff>0</xdr:colOff>
                    <xdr:row>549</xdr:row>
                    <xdr:rowOff>0</xdr:rowOff>
                  </from>
                  <to>
                    <xdr:col>29</xdr:col>
                    <xdr:colOff>0</xdr:colOff>
                    <xdr:row>550</xdr:row>
                    <xdr:rowOff>0</xdr:rowOff>
                  </to>
                </anchor>
              </controlPr>
            </control>
          </mc:Choice>
        </mc:AlternateContent>
        <mc:AlternateContent xmlns:mc="http://schemas.openxmlformats.org/markup-compatibility/2006">
          <mc:Choice Requires="x14">
            <control shapeId="1475" r:id="rId51" name="Check Box 451">
              <controlPr defaultSize="0" autoFill="0" autoLine="0" autoPict="0">
                <anchor moveWithCells="1">
                  <from>
                    <xdr:col>28</xdr:col>
                    <xdr:colOff>0</xdr:colOff>
                    <xdr:row>554</xdr:row>
                    <xdr:rowOff>0</xdr:rowOff>
                  </from>
                  <to>
                    <xdr:col>29</xdr:col>
                    <xdr:colOff>0</xdr:colOff>
                    <xdr:row>555</xdr:row>
                    <xdr:rowOff>0</xdr:rowOff>
                  </to>
                </anchor>
              </controlPr>
            </control>
          </mc:Choice>
        </mc:AlternateContent>
        <mc:AlternateContent xmlns:mc="http://schemas.openxmlformats.org/markup-compatibility/2006">
          <mc:Choice Requires="x14">
            <control shapeId="1477" r:id="rId52" name="Check Box 453">
              <controlPr defaultSize="0" autoFill="0" autoLine="0" autoPict="0">
                <anchor moveWithCells="1">
                  <from>
                    <xdr:col>28</xdr:col>
                    <xdr:colOff>0</xdr:colOff>
                    <xdr:row>558</xdr:row>
                    <xdr:rowOff>0</xdr:rowOff>
                  </from>
                  <to>
                    <xdr:col>29</xdr:col>
                    <xdr:colOff>0</xdr:colOff>
                    <xdr:row>559</xdr:row>
                    <xdr:rowOff>0</xdr:rowOff>
                  </to>
                </anchor>
              </controlPr>
            </control>
          </mc:Choice>
        </mc:AlternateContent>
        <mc:AlternateContent xmlns:mc="http://schemas.openxmlformats.org/markup-compatibility/2006">
          <mc:Choice Requires="x14">
            <control shapeId="1500" r:id="rId53" name="Option Button 476">
              <controlPr defaultSize="0" autoFill="0" autoLine="0" autoPict="0">
                <anchor moveWithCells="1">
                  <from>
                    <xdr:col>25</xdr:col>
                    <xdr:colOff>142875</xdr:colOff>
                    <xdr:row>31</xdr:row>
                    <xdr:rowOff>0</xdr:rowOff>
                  </from>
                  <to>
                    <xdr:col>26</xdr:col>
                    <xdr:colOff>142875</xdr:colOff>
                    <xdr:row>31</xdr:row>
                    <xdr:rowOff>180975</xdr:rowOff>
                  </to>
                </anchor>
              </controlPr>
            </control>
          </mc:Choice>
        </mc:AlternateContent>
        <mc:AlternateContent xmlns:mc="http://schemas.openxmlformats.org/markup-compatibility/2006">
          <mc:Choice Requires="x14">
            <control shapeId="1501" r:id="rId54" name="Option Button 477">
              <controlPr defaultSize="0" autoFill="0" autoLine="0" autoPict="0">
                <anchor moveWithCells="1">
                  <from>
                    <xdr:col>25</xdr:col>
                    <xdr:colOff>142875</xdr:colOff>
                    <xdr:row>32</xdr:row>
                    <xdr:rowOff>9525</xdr:rowOff>
                  </from>
                  <to>
                    <xdr:col>26</xdr:col>
                    <xdr:colOff>142875</xdr:colOff>
                    <xdr:row>33</xdr:row>
                    <xdr:rowOff>0</xdr:rowOff>
                  </to>
                </anchor>
              </controlPr>
            </control>
          </mc:Choice>
        </mc:AlternateContent>
        <mc:AlternateContent xmlns:mc="http://schemas.openxmlformats.org/markup-compatibility/2006">
          <mc:Choice Requires="x14">
            <control shapeId="1502" r:id="rId55" name="Option Button 478">
              <controlPr defaultSize="0" autoFill="0" autoLine="0" autoPict="0">
                <anchor moveWithCells="1">
                  <from>
                    <xdr:col>25</xdr:col>
                    <xdr:colOff>142875</xdr:colOff>
                    <xdr:row>33</xdr:row>
                    <xdr:rowOff>0</xdr:rowOff>
                  </from>
                  <to>
                    <xdr:col>26</xdr:col>
                    <xdr:colOff>142875</xdr:colOff>
                    <xdr:row>33</xdr:row>
                    <xdr:rowOff>180975</xdr:rowOff>
                  </to>
                </anchor>
              </controlPr>
            </control>
          </mc:Choice>
        </mc:AlternateContent>
        <mc:AlternateContent xmlns:mc="http://schemas.openxmlformats.org/markup-compatibility/2006">
          <mc:Choice Requires="x14">
            <control shapeId="1503" r:id="rId56" name="Option Button 479">
              <controlPr defaultSize="0" autoFill="0" autoLine="0" autoPict="0">
                <anchor moveWithCells="1">
                  <from>
                    <xdr:col>25</xdr:col>
                    <xdr:colOff>142875</xdr:colOff>
                    <xdr:row>34</xdr:row>
                    <xdr:rowOff>28575</xdr:rowOff>
                  </from>
                  <to>
                    <xdr:col>26</xdr:col>
                    <xdr:colOff>142875</xdr:colOff>
                    <xdr:row>34</xdr:row>
                    <xdr:rowOff>209550</xdr:rowOff>
                  </to>
                </anchor>
              </controlPr>
            </control>
          </mc:Choice>
        </mc:AlternateContent>
        <mc:AlternateContent xmlns:mc="http://schemas.openxmlformats.org/markup-compatibility/2006">
          <mc:Choice Requires="x14">
            <control shapeId="1504" r:id="rId57" name="Option Button 480">
              <controlPr defaultSize="0" autoFill="0" autoLine="0" autoPict="0">
                <anchor moveWithCells="1">
                  <from>
                    <xdr:col>25</xdr:col>
                    <xdr:colOff>142875</xdr:colOff>
                    <xdr:row>35</xdr:row>
                    <xdr:rowOff>0</xdr:rowOff>
                  </from>
                  <to>
                    <xdr:col>26</xdr:col>
                    <xdr:colOff>142875</xdr:colOff>
                    <xdr:row>35</xdr:row>
                    <xdr:rowOff>180975</xdr:rowOff>
                  </to>
                </anchor>
              </controlPr>
            </control>
          </mc:Choice>
        </mc:AlternateContent>
        <mc:AlternateContent xmlns:mc="http://schemas.openxmlformats.org/markup-compatibility/2006">
          <mc:Choice Requires="x14">
            <control shapeId="1505" r:id="rId58" name="Option Button 481">
              <controlPr defaultSize="0" autoFill="0" autoLine="0" autoPict="0">
                <anchor moveWithCells="1">
                  <from>
                    <xdr:col>25</xdr:col>
                    <xdr:colOff>142875</xdr:colOff>
                    <xdr:row>36</xdr:row>
                    <xdr:rowOff>0</xdr:rowOff>
                  </from>
                  <to>
                    <xdr:col>26</xdr:col>
                    <xdr:colOff>142875</xdr:colOff>
                    <xdr:row>36</xdr:row>
                    <xdr:rowOff>180975</xdr:rowOff>
                  </to>
                </anchor>
              </controlPr>
            </control>
          </mc:Choice>
        </mc:AlternateContent>
        <mc:AlternateContent xmlns:mc="http://schemas.openxmlformats.org/markup-compatibility/2006">
          <mc:Choice Requires="x14">
            <control shapeId="1506" r:id="rId59" name="Option Button 482">
              <controlPr defaultSize="0" autoFill="0" autoLine="0" autoPict="0">
                <anchor moveWithCells="1">
                  <from>
                    <xdr:col>25</xdr:col>
                    <xdr:colOff>142875</xdr:colOff>
                    <xdr:row>37</xdr:row>
                    <xdr:rowOff>0</xdr:rowOff>
                  </from>
                  <to>
                    <xdr:col>26</xdr:col>
                    <xdr:colOff>142875</xdr:colOff>
                    <xdr:row>37</xdr:row>
                    <xdr:rowOff>180975</xdr:rowOff>
                  </to>
                </anchor>
              </controlPr>
            </control>
          </mc:Choice>
        </mc:AlternateContent>
        <mc:AlternateContent xmlns:mc="http://schemas.openxmlformats.org/markup-compatibility/2006">
          <mc:Choice Requires="x14">
            <control shapeId="1507" r:id="rId60" name="Option Button 483">
              <controlPr defaultSize="0" autoFill="0" autoLine="0" autoPict="0">
                <anchor moveWithCells="1">
                  <from>
                    <xdr:col>25</xdr:col>
                    <xdr:colOff>142875</xdr:colOff>
                    <xdr:row>38</xdr:row>
                    <xdr:rowOff>0</xdr:rowOff>
                  </from>
                  <to>
                    <xdr:col>26</xdr:col>
                    <xdr:colOff>142875</xdr:colOff>
                    <xdr:row>38</xdr:row>
                    <xdr:rowOff>180975</xdr:rowOff>
                  </to>
                </anchor>
              </controlPr>
            </control>
          </mc:Choice>
        </mc:AlternateContent>
        <mc:AlternateContent xmlns:mc="http://schemas.openxmlformats.org/markup-compatibility/2006">
          <mc:Choice Requires="x14">
            <control shapeId="1508" r:id="rId61" name="Option Button 484">
              <controlPr defaultSize="0" autoFill="0" autoLine="0" autoPict="0">
                <anchor moveWithCells="1">
                  <from>
                    <xdr:col>25</xdr:col>
                    <xdr:colOff>142875</xdr:colOff>
                    <xdr:row>39</xdr:row>
                    <xdr:rowOff>0</xdr:rowOff>
                  </from>
                  <to>
                    <xdr:col>26</xdr:col>
                    <xdr:colOff>142875</xdr:colOff>
                    <xdr:row>39</xdr:row>
                    <xdr:rowOff>180975</xdr:rowOff>
                  </to>
                </anchor>
              </controlPr>
            </control>
          </mc:Choice>
        </mc:AlternateContent>
        <mc:AlternateContent xmlns:mc="http://schemas.openxmlformats.org/markup-compatibility/2006">
          <mc:Choice Requires="x14">
            <control shapeId="1509" r:id="rId62" name="Option Button 485">
              <controlPr defaultSize="0" autoFill="0" autoLine="0" autoPict="0">
                <anchor moveWithCells="1">
                  <from>
                    <xdr:col>25</xdr:col>
                    <xdr:colOff>142875</xdr:colOff>
                    <xdr:row>40</xdr:row>
                    <xdr:rowOff>0</xdr:rowOff>
                  </from>
                  <to>
                    <xdr:col>26</xdr:col>
                    <xdr:colOff>142875</xdr:colOff>
                    <xdr:row>40</xdr:row>
                    <xdr:rowOff>180975</xdr:rowOff>
                  </to>
                </anchor>
              </controlPr>
            </control>
          </mc:Choice>
        </mc:AlternateContent>
        <mc:AlternateContent xmlns:mc="http://schemas.openxmlformats.org/markup-compatibility/2006">
          <mc:Choice Requires="x14">
            <control shapeId="1510" r:id="rId63" name="Option Button 486">
              <controlPr defaultSize="0" autoFill="0" autoLine="0" autoPict="0">
                <anchor moveWithCells="1">
                  <from>
                    <xdr:col>25</xdr:col>
                    <xdr:colOff>142875</xdr:colOff>
                    <xdr:row>40</xdr:row>
                    <xdr:rowOff>180975</xdr:rowOff>
                  </from>
                  <to>
                    <xdr:col>26</xdr:col>
                    <xdr:colOff>142875</xdr:colOff>
                    <xdr:row>41</xdr:row>
                    <xdr:rowOff>171450</xdr:rowOff>
                  </to>
                </anchor>
              </controlPr>
            </control>
          </mc:Choice>
        </mc:AlternateContent>
        <mc:AlternateContent xmlns:mc="http://schemas.openxmlformats.org/markup-compatibility/2006">
          <mc:Choice Requires="x14">
            <control shapeId="1538" r:id="rId64" name="Check Box 514">
              <controlPr defaultSize="0" autoFill="0" autoLine="0" autoPict="0">
                <anchor moveWithCells="1">
                  <from>
                    <xdr:col>28</xdr:col>
                    <xdr:colOff>9525</xdr:colOff>
                    <xdr:row>541</xdr:row>
                    <xdr:rowOff>9525</xdr:rowOff>
                  </from>
                  <to>
                    <xdr:col>42</xdr:col>
                    <xdr:colOff>9525</xdr:colOff>
                    <xdr:row>541</xdr:row>
                    <xdr:rowOff>552450</xdr:rowOff>
                  </to>
                </anchor>
              </controlPr>
            </control>
          </mc:Choice>
        </mc:AlternateContent>
        <mc:AlternateContent xmlns:mc="http://schemas.openxmlformats.org/markup-compatibility/2006">
          <mc:Choice Requires="x14">
            <control shapeId="1540" r:id="rId65" name="Check Box 516">
              <controlPr defaultSize="0" autoFill="0" autoLine="0" autoPict="0">
                <anchor moveWithCells="1">
                  <from>
                    <xdr:col>28</xdr:col>
                    <xdr:colOff>0</xdr:colOff>
                    <xdr:row>574</xdr:row>
                    <xdr:rowOff>0</xdr:rowOff>
                  </from>
                  <to>
                    <xdr:col>29</xdr:col>
                    <xdr:colOff>0</xdr:colOff>
                    <xdr:row>575</xdr:row>
                    <xdr:rowOff>28575</xdr:rowOff>
                  </to>
                </anchor>
              </controlPr>
            </control>
          </mc:Choice>
        </mc:AlternateContent>
        <mc:AlternateContent xmlns:mc="http://schemas.openxmlformats.org/markup-compatibility/2006">
          <mc:Choice Requires="x14">
            <control shapeId="1541" r:id="rId66" name="Check Box 517">
              <controlPr defaultSize="0" autoFill="0" autoLine="0" autoPict="0">
                <anchor moveWithCells="1">
                  <from>
                    <xdr:col>28</xdr:col>
                    <xdr:colOff>0</xdr:colOff>
                    <xdr:row>578</xdr:row>
                    <xdr:rowOff>0</xdr:rowOff>
                  </from>
                  <to>
                    <xdr:col>29</xdr:col>
                    <xdr:colOff>0</xdr:colOff>
                    <xdr:row>579</xdr:row>
                    <xdr:rowOff>0</xdr:rowOff>
                  </to>
                </anchor>
              </controlPr>
            </control>
          </mc:Choice>
        </mc:AlternateContent>
        <mc:AlternateContent xmlns:mc="http://schemas.openxmlformats.org/markup-compatibility/2006">
          <mc:Choice Requires="x14">
            <control shapeId="1542" r:id="rId67" name="Check Box 518">
              <controlPr defaultSize="0" autoFill="0" autoLine="0" autoPict="0">
                <anchor moveWithCells="1">
                  <from>
                    <xdr:col>28</xdr:col>
                    <xdr:colOff>0</xdr:colOff>
                    <xdr:row>582</xdr:row>
                    <xdr:rowOff>104775</xdr:rowOff>
                  </from>
                  <to>
                    <xdr:col>29</xdr:col>
                    <xdr:colOff>0</xdr:colOff>
                    <xdr:row>582</xdr:row>
                    <xdr:rowOff>914400</xdr:rowOff>
                  </to>
                </anchor>
              </controlPr>
            </control>
          </mc:Choice>
        </mc:AlternateContent>
        <mc:AlternateContent xmlns:mc="http://schemas.openxmlformats.org/markup-compatibility/2006">
          <mc:Choice Requires="x14">
            <control shapeId="1543" r:id="rId68" name="Check Box 519">
              <controlPr defaultSize="0" autoFill="0" autoLine="0" autoPict="0">
                <anchor moveWithCells="1">
                  <from>
                    <xdr:col>28</xdr:col>
                    <xdr:colOff>0</xdr:colOff>
                    <xdr:row>586</xdr:row>
                    <xdr:rowOff>0</xdr:rowOff>
                  </from>
                  <to>
                    <xdr:col>29</xdr:col>
                    <xdr:colOff>0</xdr:colOff>
                    <xdr:row>592</xdr:row>
                    <xdr:rowOff>0</xdr:rowOff>
                  </to>
                </anchor>
              </controlPr>
            </control>
          </mc:Choice>
        </mc:AlternateContent>
        <mc:AlternateContent xmlns:mc="http://schemas.openxmlformats.org/markup-compatibility/2006">
          <mc:Choice Requires="x14">
            <control shapeId="1544" r:id="rId69" name="Check Box 520">
              <controlPr defaultSize="0" autoFill="0" autoLine="0" autoPict="0">
                <anchor moveWithCells="1">
                  <from>
                    <xdr:col>28</xdr:col>
                    <xdr:colOff>0</xdr:colOff>
                    <xdr:row>594</xdr:row>
                    <xdr:rowOff>190500</xdr:rowOff>
                  </from>
                  <to>
                    <xdr:col>29</xdr:col>
                    <xdr:colOff>0</xdr:colOff>
                    <xdr:row>596</xdr:row>
                    <xdr:rowOff>0</xdr:rowOff>
                  </to>
                </anchor>
              </controlPr>
            </control>
          </mc:Choice>
        </mc:AlternateContent>
        <mc:AlternateContent xmlns:mc="http://schemas.openxmlformats.org/markup-compatibility/2006">
          <mc:Choice Requires="x14">
            <control shapeId="1546" r:id="rId70" name="Check Box 522">
              <controlPr defaultSize="0" autoFill="0" autoLine="0" autoPict="0">
                <anchor moveWithCells="1">
                  <from>
                    <xdr:col>28</xdr:col>
                    <xdr:colOff>9525</xdr:colOff>
                    <xdr:row>599</xdr:row>
                    <xdr:rowOff>0</xdr:rowOff>
                  </from>
                  <to>
                    <xdr:col>29</xdr:col>
                    <xdr:colOff>0</xdr:colOff>
                    <xdr:row>599</xdr:row>
                    <xdr:rowOff>200025</xdr:rowOff>
                  </to>
                </anchor>
              </controlPr>
            </control>
          </mc:Choice>
        </mc:AlternateContent>
        <mc:AlternateContent xmlns:mc="http://schemas.openxmlformats.org/markup-compatibility/2006">
          <mc:Choice Requires="x14">
            <control shapeId="1547" r:id="rId71" name="Check Box 523">
              <controlPr defaultSize="0" autoFill="0" autoLine="0" autoPict="0">
                <anchor moveWithCells="1">
                  <from>
                    <xdr:col>28</xdr:col>
                    <xdr:colOff>9525</xdr:colOff>
                    <xdr:row>603</xdr:row>
                    <xdr:rowOff>0</xdr:rowOff>
                  </from>
                  <to>
                    <xdr:col>29</xdr:col>
                    <xdr:colOff>0</xdr:colOff>
                    <xdr:row>604</xdr:row>
                    <xdr:rowOff>9525</xdr:rowOff>
                  </to>
                </anchor>
              </controlPr>
            </control>
          </mc:Choice>
        </mc:AlternateContent>
        <mc:AlternateContent xmlns:mc="http://schemas.openxmlformats.org/markup-compatibility/2006">
          <mc:Choice Requires="x14">
            <control shapeId="1548" r:id="rId72" name="Check Box 524">
              <controlPr defaultSize="0" autoFill="0" autoLine="0" autoPict="0">
                <anchor moveWithCells="1">
                  <from>
                    <xdr:col>28</xdr:col>
                    <xdr:colOff>9525</xdr:colOff>
                    <xdr:row>607</xdr:row>
                    <xdr:rowOff>0</xdr:rowOff>
                  </from>
                  <to>
                    <xdr:col>29</xdr:col>
                    <xdr:colOff>0</xdr:colOff>
                    <xdr:row>608</xdr:row>
                    <xdr:rowOff>0</xdr:rowOff>
                  </to>
                </anchor>
              </controlPr>
            </control>
          </mc:Choice>
        </mc:AlternateContent>
        <mc:AlternateContent xmlns:mc="http://schemas.openxmlformats.org/markup-compatibility/2006">
          <mc:Choice Requires="x14">
            <control shapeId="1549" r:id="rId73" name="Check Box 525">
              <controlPr defaultSize="0" autoFill="0" autoLine="0" autoPict="0">
                <anchor moveWithCells="1">
                  <from>
                    <xdr:col>28</xdr:col>
                    <xdr:colOff>0</xdr:colOff>
                    <xdr:row>611</xdr:row>
                    <xdr:rowOff>0</xdr:rowOff>
                  </from>
                  <to>
                    <xdr:col>29</xdr:col>
                    <xdr:colOff>0</xdr:colOff>
                    <xdr:row>612</xdr:row>
                    <xdr:rowOff>0</xdr:rowOff>
                  </to>
                </anchor>
              </controlPr>
            </control>
          </mc:Choice>
        </mc:AlternateContent>
        <mc:AlternateContent xmlns:mc="http://schemas.openxmlformats.org/markup-compatibility/2006">
          <mc:Choice Requires="x14">
            <control shapeId="1550" r:id="rId74" name="Option Button 526">
              <controlPr defaultSize="0" autoFill="0" autoLine="0" autoPict="0">
                <anchor moveWithCells="1">
                  <from>
                    <xdr:col>28</xdr:col>
                    <xdr:colOff>0</xdr:colOff>
                    <xdr:row>498</xdr:row>
                    <xdr:rowOff>9525</xdr:rowOff>
                  </from>
                  <to>
                    <xdr:col>29</xdr:col>
                    <xdr:colOff>0</xdr:colOff>
                    <xdr:row>499</xdr:row>
                    <xdr:rowOff>0</xdr:rowOff>
                  </to>
                </anchor>
              </controlPr>
            </control>
          </mc:Choice>
        </mc:AlternateContent>
        <mc:AlternateContent xmlns:mc="http://schemas.openxmlformats.org/markup-compatibility/2006">
          <mc:Choice Requires="x14">
            <control shapeId="1551" r:id="rId75" name="Option Button 527">
              <controlPr defaultSize="0" autoFill="0" autoLine="0" autoPict="0">
                <anchor moveWithCells="1">
                  <from>
                    <xdr:col>28</xdr:col>
                    <xdr:colOff>0</xdr:colOff>
                    <xdr:row>499</xdr:row>
                    <xdr:rowOff>9525</xdr:rowOff>
                  </from>
                  <to>
                    <xdr:col>29</xdr:col>
                    <xdr:colOff>0</xdr:colOff>
                    <xdr:row>499</xdr:row>
                    <xdr:rowOff>361950</xdr:rowOff>
                  </to>
                </anchor>
              </controlPr>
            </control>
          </mc:Choice>
        </mc:AlternateContent>
        <mc:AlternateContent xmlns:mc="http://schemas.openxmlformats.org/markup-compatibility/2006">
          <mc:Choice Requires="x14">
            <control shapeId="1556" r:id="rId76" name="Group Box 532">
              <controlPr defaultSize="0" print="0" autoFill="0" autoPict="0">
                <anchor moveWithCells="1">
                  <from>
                    <xdr:col>28</xdr:col>
                    <xdr:colOff>0</xdr:colOff>
                    <xdr:row>496</xdr:row>
                    <xdr:rowOff>0</xdr:rowOff>
                  </from>
                  <to>
                    <xdr:col>29</xdr:col>
                    <xdr:colOff>0</xdr:colOff>
                    <xdr:row>500</xdr:row>
                    <xdr:rowOff>0</xdr:rowOff>
                  </to>
                </anchor>
              </controlPr>
            </control>
          </mc:Choice>
        </mc:AlternateContent>
        <mc:AlternateContent xmlns:mc="http://schemas.openxmlformats.org/markup-compatibility/2006">
          <mc:Choice Requires="x14">
            <control shapeId="1588" r:id="rId77" name="Check Box 564">
              <controlPr defaultSize="0" autoFill="0" autoLine="0" autoPict="0">
                <anchor moveWithCells="1">
                  <from>
                    <xdr:col>27</xdr:col>
                    <xdr:colOff>133350</xdr:colOff>
                    <xdr:row>31</xdr:row>
                    <xdr:rowOff>0</xdr:rowOff>
                  </from>
                  <to>
                    <xdr:col>28</xdr:col>
                    <xdr:colOff>209550</xdr:colOff>
                    <xdr:row>32</xdr:row>
                    <xdr:rowOff>0</xdr:rowOff>
                  </to>
                </anchor>
              </controlPr>
            </control>
          </mc:Choice>
        </mc:AlternateContent>
        <mc:AlternateContent xmlns:mc="http://schemas.openxmlformats.org/markup-compatibility/2006">
          <mc:Choice Requires="x14">
            <control shapeId="1592" r:id="rId78" name="Check Box 568">
              <controlPr defaultSize="0" autoFill="0" autoLine="0" autoPict="0">
                <anchor moveWithCells="1">
                  <from>
                    <xdr:col>27</xdr:col>
                    <xdr:colOff>133350</xdr:colOff>
                    <xdr:row>34</xdr:row>
                    <xdr:rowOff>19050</xdr:rowOff>
                  </from>
                  <to>
                    <xdr:col>28</xdr:col>
                    <xdr:colOff>209550</xdr:colOff>
                    <xdr:row>34</xdr:row>
                    <xdr:rowOff>209550</xdr:rowOff>
                  </to>
                </anchor>
              </controlPr>
            </control>
          </mc:Choice>
        </mc:AlternateContent>
        <mc:AlternateContent xmlns:mc="http://schemas.openxmlformats.org/markup-compatibility/2006">
          <mc:Choice Requires="x14">
            <control shapeId="1593" r:id="rId79" name="Check Box 569">
              <controlPr defaultSize="0" autoFill="0" autoLine="0" autoPict="0">
                <anchor moveWithCells="1">
                  <from>
                    <xdr:col>27</xdr:col>
                    <xdr:colOff>133350</xdr:colOff>
                    <xdr:row>35</xdr:row>
                    <xdr:rowOff>0</xdr:rowOff>
                  </from>
                  <to>
                    <xdr:col>28</xdr:col>
                    <xdr:colOff>209550</xdr:colOff>
                    <xdr:row>36</xdr:row>
                    <xdr:rowOff>0</xdr:rowOff>
                  </to>
                </anchor>
              </controlPr>
            </control>
          </mc:Choice>
        </mc:AlternateContent>
        <mc:AlternateContent xmlns:mc="http://schemas.openxmlformats.org/markup-compatibility/2006">
          <mc:Choice Requires="x14">
            <control shapeId="1594" r:id="rId80" name="Check Box 570">
              <controlPr defaultSize="0" autoFill="0" autoLine="0" autoPict="0">
                <anchor moveWithCells="1">
                  <from>
                    <xdr:col>27</xdr:col>
                    <xdr:colOff>133350</xdr:colOff>
                    <xdr:row>36</xdr:row>
                    <xdr:rowOff>0</xdr:rowOff>
                  </from>
                  <to>
                    <xdr:col>28</xdr:col>
                    <xdr:colOff>209550</xdr:colOff>
                    <xdr:row>37</xdr:row>
                    <xdr:rowOff>0</xdr:rowOff>
                  </to>
                </anchor>
              </controlPr>
            </control>
          </mc:Choice>
        </mc:AlternateContent>
        <mc:AlternateContent xmlns:mc="http://schemas.openxmlformats.org/markup-compatibility/2006">
          <mc:Choice Requires="x14">
            <control shapeId="1595" r:id="rId81" name="Check Box 571">
              <controlPr defaultSize="0" autoFill="0" autoLine="0" autoPict="0">
                <anchor moveWithCells="1">
                  <from>
                    <xdr:col>27</xdr:col>
                    <xdr:colOff>133350</xdr:colOff>
                    <xdr:row>37</xdr:row>
                    <xdr:rowOff>0</xdr:rowOff>
                  </from>
                  <to>
                    <xdr:col>28</xdr:col>
                    <xdr:colOff>209550</xdr:colOff>
                    <xdr:row>38</xdr:row>
                    <xdr:rowOff>0</xdr:rowOff>
                  </to>
                </anchor>
              </controlPr>
            </control>
          </mc:Choice>
        </mc:AlternateContent>
        <mc:AlternateContent xmlns:mc="http://schemas.openxmlformats.org/markup-compatibility/2006">
          <mc:Choice Requires="x14">
            <control shapeId="1596" r:id="rId82" name="Check Box 572">
              <controlPr defaultSize="0" autoFill="0" autoLine="0" autoPict="0">
                <anchor moveWithCells="1">
                  <from>
                    <xdr:col>27</xdr:col>
                    <xdr:colOff>133350</xdr:colOff>
                    <xdr:row>38</xdr:row>
                    <xdr:rowOff>0</xdr:rowOff>
                  </from>
                  <to>
                    <xdr:col>28</xdr:col>
                    <xdr:colOff>209550</xdr:colOff>
                    <xdr:row>39</xdr:row>
                    <xdr:rowOff>0</xdr:rowOff>
                  </to>
                </anchor>
              </controlPr>
            </control>
          </mc:Choice>
        </mc:AlternateContent>
        <mc:AlternateContent xmlns:mc="http://schemas.openxmlformats.org/markup-compatibility/2006">
          <mc:Choice Requires="x14">
            <control shapeId="1597" r:id="rId83" name="Check Box 573">
              <controlPr defaultSize="0" autoFill="0" autoLine="0" autoPict="0">
                <anchor moveWithCells="1">
                  <from>
                    <xdr:col>27</xdr:col>
                    <xdr:colOff>133350</xdr:colOff>
                    <xdr:row>39</xdr:row>
                    <xdr:rowOff>0</xdr:rowOff>
                  </from>
                  <to>
                    <xdr:col>28</xdr:col>
                    <xdr:colOff>209550</xdr:colOff>
                    <xdr:row>40</xdr:row>
                    <xdr:rowOff>0</xdr:rowOff>
                  </to>
                </anchor>
              </controlPr>
            </control>
          </mc:Choice>
        </mc:AlternateContent>
        <mc:AlternateContent xmlns:mc="http://schemas.openxmlformats.org/markup-compatibility/2006">
          <mc:Choice Requires="x14">
            <control shapeId="1598" r:id="rId84" name="Check Box 574">
              <controlPr defaultSize="0" autoFill="0" autoLine="0" autoPict="0">
                <anchor moveWithCells="1">
                  <from>
                    <xdr:col>27</xdr:col>
                    <xdr:colOff>133350</xdr:colOff>
                    <xdr:row>40</xdr:row>
                    <xdr:rowOff>0</xdr:rowOff>
                  </from>
                  <to>
                    <xdr:col>28</xdr:col>
                    <xdr:colOff>209550</xdr:colOff>
                    <xdr:row>41</xdr:row>
                    <xdr:rowOff>0</xdr:rowOff>
                  </to>
                </anchor>
              </controlPr>
            </control>
          </mc:Choice>
        </mc:AlternateContent>
        <mc:AlternateContent xmlns:mc="http://schemas.openxmlformats.org/markup-compatibility/2006">
          <mc:Choice Requires="x14">
            <control shapeId="1599" r:id="rId85" name="Check Box 575">
              <controlPr defaultSize="0" autoFill="0" autoLine="0" autoPict="0">
                <anchor moveWithCells="1">
                  <from>
                    <xdr:col>27</xdr:col>
                    <xdr:colOff>133350</xdr:colOff>
                    <xdr:row>41</xdr:row>
                    <xdr:rowOff>0</xdr:rowOff>
                  </from>
                  <to>
                    <xdr:col>28</xdr:col>
                    <xdr:colOff>209550</xdr:colOff>
                    <xdr:row>42</xdr:row>
                    <xdr:rowOff>0</xdr:rowOff>
                  </to>
                </anchor>
              </controlPr>
            </control>
          </mc:Choice>
        </mc:AlternateContent>
        <mc:AlternateContent xmlns:mc="http://schemas.openxmlformats.org/markup-compatibility/2006">
          <mc:Choice Requires="x14">
            <control shapeId="1600" r:id="rId86" name="Check Box 576">
              <controlPr defaultSize="0" autoFill="0" autoLine="0" autoPict="0">
                <anchor moveWithCells="1">
                  <from>
                    <xdr:col>27</xdr:col>
                    <xdr:colOff>133350</xdr:colOff>
                    <xdr:row>42</xdr:row>
                    <xdr:rowOff>0</xdr:rowOff>
                  </from>
                  <to>
                    <xdr:col>28</xdr:col>
                    <xdr:colOff>209550</xdr:colOff>
                    <xdr:row>43</xdr:row>
                    <xdr:rowOff>0</xdr:rowOff>
                  </to>
                </anchor>
              </controlPr>
            </control>
          </mc:Choice>
        </mc:AlternateContent>
        <mc:AlternateContent xmlns:mc="http://schemas.openxmlformats.org/markup-compatibility/2006">
          <mc:Choice Requires="x14">
            <control shapeId="1601" r:id="rId87" name="Check Box 577">
              <controlPr defaultSize="0" autoFill="0" autoLine="0" autoPict="0">
                <anchor moveWithCells="1">
                  <from>
                    <xdr:col>27</xdr:col>
                    <xdr:colOff>133350</xdr:colOff>
                    <xdr:row>43</xdr:row>
                    <xdr:rowOff>0</xdr:rowOff>
                  </from>
                  <to>
                    <xdr:col>28</xdr:col>
                    <xdr:colOff>209550</xdr:colOff>
                    <xdr:row>44</xdr:row>
                    <xdr:rowOff>0</xdr:rowOff>
                  </to>
                </anchor>
              </controlPr>
            </control>
          </mc:Choice>
        </mc:AlternateContent>
        <mc:AlternateContent xmlns:mc="http://schemas.openxmlformats.org/markup-compatibility/2006">
          <mc:Choice Requires="x14">
            <control shapeId="1605" r:id="rId88" name="Option Button 581">
              <controlPr defaultSize="0" autoFill="0" autoLine="0" autoPict="0">
                <anchor moveWithCells="1">
                  <from>
                    <xdr:col>25</xdr:col>
                    <xdr:colOff>142875</xdr:colOff>
                    <xdr:row>42</xdr:row>
                    <xdr:rowOff>0</xdr:rowOff>
                  </from>
                  <to>
                    <xdr:col>26</xdr:col>
                    <xdr:colOff>142875</xdr:colOff>
                    <xdr:row>42</xdr:row>
                    <xdr:rowOff>180975</xdr:rowOff>
                  </to>
                </anchor>
              </controlPr>
            </control>
          </mc:Choice>
        </mc:AlternateContent>
        <mc:AlternateContent xmlns:mc="http://schemas.openxmlformats.org/markup-compatibility/2006">
          <mc:Choice Requires="x14">
            <control shapeId="1606" r:id="rId89" name="Check Box 582">
              <controlPr defaultSize="0" autoFill="0" autoLine="0" autoPict="0">
                <anchor moveWithCells="1">
                  <from>
                    <xdr:col>27</xdr:col>
                    <xdr:colOff>133350</xdr:colOff>
                    <xdr:row>32</xdr:row>
                    <xdr:rowOff>0</xdr:rowOff>
                  </from>
                  <to>
                    <xdr:col>28</xdr:col>
                    <xdr:colOff>209550</xdr:colOff>
                    <xdr:row>33</xdr:row>
                    <xdr:rowOff>0</xdr:rowOff>
                  </to>
                </anchor>
              </controlPr>
            </control>
          </mc:Choice>
        </mc:AlternateContent>
        <mc:AlternateContent xmlns:mc="http://schemas.openxmlformats.org/markup-compatibility/2006">
          <mc:Choice Requires="x14">
            <control shapeId="1607" r:id="rId90" name="Check Box 583">
              <controlPr defaultSize="0" autoFill="0" autoLine="0" autoPict="0">
                <anchor moveWithCells="1">
                  <from>
                    <xdr:col>27</xdr:col>
                    <xdr:colOff>133350</xdr:colOff>
                    <xdr:row>33</xdr:row>
                    <xdr:rowOff>0</xdr:rowOff>
                  </from>
                  <to>
                    <xdr:col>28</xdr:col>
                    <xdr:colOff>209550</xdr:colOff>
                    <xdr:row>33</xdr:row>
                    <xdr:rowOff>190500</xdr:rowOff>
                  </to>
                </anchor>
              </controlPr>
            </control>
          </mc:Choice>
        </mc:AlternateContent>
        <mc:AlternateContent xmlns:mc="http://schemas.openxmlformats.org/markup-compatibility/2006">
          <mc:Choice Requires="x14">
            <control shapeId="1608" r:id="rId91" name="Check Box 584">
              <controlPr defaultSize="0" autoFill="0" autoLine="0" autoPict="0">
                <anchor moveWithCells="1">
                  <from>
                    <xdr:col>28</xdr:col>
                    <xdr:colOff>0</xdr:colOff>
                    <xdr:row>480</xdr:row>
                    <xdr:rowOff>9525</xdr:rowOff>
                  </from>
                  <to>
                    <xdr:col>29</xdr:col>
                    <xdr:colOff>0</xdr:colOff>
                    <xdr:row>481</xdr:row>
                    <xdr:rowOff>9525</xdr:rowOff>
                  </to>
                </anchor>
              </controlPr>
            </control>
          </mc:Choice>
        </mc:AlternateContent>
        <mc:AlternateContent xmlns:mc="http://schemas.openxmlformats.org/markup-compatibility/2006">
          <mc:Choice Requires="x14">
            <control shapeId="1609" r:id="rId92" name="Check Box 585">
              <controlPr defaultSize="0" autoFill="0" autoLine="0" autoPict="0">
                <anchor moveWithCells="1">
                  <from>
                    <xdr:col>28</xdr:col>
                    <xdr:colOff>0</xdr:colOff>
                    <xdr:row>481</xdr:row>
                    <xdr:rowOff>9525</xdr:rowOff>
                  </from>
                  <to>
                    <xdr:col>29</xdr:col>
                    <xdr:colOff>0</xdr:colOff>
                    <xdr:row>482</xdr:row>
                    <xdr:rowOff>9525</xdr:rowOff>
                  </to>
                </anchor>
              </controlPr>
            </control>
          </mc:Choice>
        </mc:AlternateContent>
        <mc:AlternateContent xmlns:mc="http://schemas.openxmlformats.org/markup-compatibility/2006">
          <mc:Choice Requires="x14">
            <control shapeId="1610" r:id="rId93" name="Check Box 586">
              <controlPr defaultSize="0" autoFill="0" autoLine="0" autoPict="0">
                <anchor moveWithCells="1">
                  <from>
                    <xdr:col>28</xdr:col>
                    <xdr:colOff>0</xdr:colOff>
                    <xdr:row>482</xdr:row>
                    <xdr:rowOff>9525</xdr:rowOff>
                  </from>
                  <to>
                    <xdr:col>29</xdr:col>
                    <xdr:colOff>0</xdr:colOff>
                    <xdr:row>483</xdr:row>
                    <xdr:rowOff>9525</xdr:rowOff>
                  </to>
                </anchor>
              </controlPr>
            </control>
          </mc:Choice>
        </mc:AlternateContent>
        <mc:AlternateContent xmlns:mc="http://schemas.openxmlformats.org/markup-compatibility/2006">
          <mc:Choice Requires="x14">
            <control shapeId="1611" r:id="rId94" name="Check Box 587">
              <controlPr defaultSize="0" autoFill="0" autoLine="0" autoPict="0">
                <anchor moveWithCells="1">
                  <from>
                    <xdr:col>28</xdr:col>
                    <xdr:colOff>0</xdr:colOff>
                    <xdr:row>483</xdr:row>
                    <xdr:rowOff>9525</xdr:rowOff>
                  </from>
                  <to>
                    <xdr:col>29</xdr:col>
                    <xdr:colOff>0</xdr:colOff>
                    <xdr:row>484</xdr:row>
                    <xdr:rowOff>9525</xdr:rowOff>
                  </to>
                </anchor>
              </controlPr>
            </control>
          </mc:Choice>
        </mc:AlternateContent>
        <mc:AlternateContent xmlns:mc="http://schemas.openxmlformats.org/markup-compatibility/2006">
          <mc:Choice Requires="x14">
            <control shapeId="1612" r:id="rId95" name="Check Box 588">
              <controlPr defaultSize="0" autoFill="0" autoLine="0" autoPict="0">
                <anchor moveWithCells="1">
                  <from>
                    <xdr:col>28</xdr:col>
                    <xdr:colOff>0</xdr:colOff>
                    <xdr:row>485</xdr:row>
                    <xdr:rowOff>9525</xdr:rowOff>
                  </from>
                  <to>
                    <xdr:col>29</xdr:col>
                    <xdr:colOff>0</xdr:colOff>
                    <xdr:row>486</xdr:row>
                    <xdr:rowOff>9525</xdr:rowOff>
                  </to>
                </anchor>
              </controlPr>
            </control>
          </mc:Choice>
        </mc:AlternateContent>
        <mc:AlternateContent xmlns:mc="http://schemas.openxmlformats.org/markup-compatibility/2006">
          <mc:Choice Requires="x14">
            <control shapeId="1616" r:id="rId96" name="Group Box 592">
              <controlPr defaultSize="0" autoFill="0" autoPict="0">
                <anchor moveWithCells="1">
                  <from>
                    <xdr:col>9</xdr:col>
                    <xdr:colOff>0</xdr:colOff>
                    <xdr:row>465</xdr:row>
                    <xdr:rowOff>0</xdr:rowOff>
                  </from>
                  <to>
                    <xdr:col>29</xdr:col>
                    <xdr:colOff>0</xdr:colOff>
                    <xdr:row>468</xdr:row>
                    <xdr:rowOff>0</xdr:rowOff>
                  </to>
                </anchor>
              </controlPr>
            </control>
          </mc:Choice>
        </mc:AlternateContent>
        <mc:AlternateContent xmlns:mc="http://schemas.openxmlformats.org/markup-compatibility/2006">
          <mc:Choice Requires="x14">
            <control shapeId="1619" r:id="rId97" name="Option Button 595">
              <controlPr defaultSize="0" autoFill="0" autoLine="0" autoPict="0">
                <anchor moveWithCells="1">
                  <from>
                    <xdr:col>25</xdr:col>
                    <xdr:colOff>142875</xdr:colOff>
                    <xdr:row>43</xdr:row>
                    <xdr:rowOff>0</xdr:rowOff>
                  </from>
                  <to>
                    <xdr:col>26</xdr:col>
                    <xdr:colOff>142875</xdr:colOff>
                    <xdr:row>43</xdr:row>
                    <xdr:rowOff>180975</xdr:rowOff>
                  </to>
                </anchor>
              </controlPr>
            </control>
          </mc:Choice>
        </mc:AlternateContent>
        <mc:AlternateContent xmlns:mc="http://schemas.openxmlformats.org/markup-compatibility/2006">
          <mc:Choice Requires="x14">
            <control shapeId="1625" r:id="rId98" name="Option Button 601">
              <controlPr defaultSize="0" autoFill="0" autoLine="0" autoPict="0">
                <anchor moveWithCells="1">
                  <from>
                    <xdr:col>25</xdr:col>
                    <xdr:colOff>142875</xdr:colOff>
                    <xdr:row>43</xdr:row>
                    <xdr:rowOff>180975</xdr:rowOff>
                  </from>
                  <to>
                    <xdr:col>26</xdr:col>
                    <xdr:colOff>142875</xdr:colOff>
                    <xdr:row>44</xdr:row>
                    <xdr:rowOff>171450</xdr:rowOff>
                  </to>
                </anchor>
              </controlPr>
            </control>
          </mc:Choice>
        </mc:AlternateContent>
        <mc:AlternateContent xmlns:mc="http://schemas.openxmlformats.org/markup-compatibility/2006">
          <mc:Choice Requires="x14">
            <control shapeId="1627" r:id="rId99" name="Group Box 603">
              <controlPr defaultSize="0" autoFill="0" autoPict="0">
                <anchor moveWithCells="1">
                  <from>
                    <xdr:col>25</xdr:col>
                    <xdr:colOff>0</xdr:colOff>
                    <xdr:row>31</xdr:row>
                    <xdr:rowOff>0</xdr:rowOff>
                  </from>
                  <to>
                    <xdr:col>27</xdr:col>
                    <xdr:colOff>0</xdr:colOff>
                    <xdr:row>45</xdr:row>
                    <xdr:rowOff>0</xdr:rowOff>
                  </to>
                </anchor>
              </controlPr>
            </control>
          </mc:Choice>
        </mc:AlternateContent>
        <mc:AlternateContent xmlns:mc="http://schemas.openxmlformats.org/markup-compatibility/2006">
          <mc:Choice Requires="x14">
            <control shapeId="1628" r:id="rId100" name="Check Box 604">
              <controlPr defaultSize="0" autoFill="0" autoLine="0" autoPict="0">
                <anchor moveWithCells="1">
                  <from>
                    <xdr:col>27</xdr:col>
                    <xdr:colOff>133350</xdr:colOff>
                    <xdr:row>43</xdr:row>
                    <xdr:rowOff>180975</xdr:rowOff>
                  </from>
                  <to>
                    <xdr:col>28</xdr:col>
                    <xdr:colOff>152400</xdr:colOff>
                    <xdr:row>45</xdr:row>
                    <xdr:rowOff>19050</xdr:rowOff>
                  </to>
                </anchor>
              </controlPr>
            </control>
          </mc:Choice>
        </mc:AlternateContent>
        <mc:AlternateContent xmlns:mc="http://schemas.openxmlformats.org/markup-compatibility/2006">
          <mc:Choice Requires="x14">
            <control shapeId="1629" r:id="rId101" name="Check Box 605">
              <controlPr defaultSize="0" autoFill="0" autoLine="0" autoPict="0">
                <anchor moveWithCells="1">
                  <from>
                    <xdr:col>28</xdr:col>
                    <xdr:colOff>9525</xdr:colOff>
                    <xdr:row>484</xdr:row>
                    <xdr:rowOff>161925</xdr:rowOff>
                  </from>
                  <to>
                    <xdr:col>28</xdr:col>
                    <xdr:colOff>228600</xdr:colOff>
                    <xdr:row>484</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zoomScaleNormal="100" zoomScaleSheetLayoutView="100" zoomScalePageLayoutView="85" workbookViewId="0">
      <selection activeCell="D17" sqref="D17:I17"/>
    </sheetView>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12.12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19" width="10" style="5" hidden="1" customWidth="1"/>
    <col min="20" max="21" width="10" style="5" customWidth="1"/>
    <col min="22" max="22" width="3" style="5" customWidth="1"/>
    <col min="23"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193" t="s">
        <v>197</v>
      </c>
      <c r="M1" s="194"/>
      <c r="N1" s="194"/>
      <c r="O1" s="194"/>
      <c r="P1" s="194"/>
      <c r="Q1" s="194"/>
      <c r="R1" s="194"/>
      <c r="S1" s="194"/>
    </row>
    <row r="2" spans="1:19" x14ac:dyDescent="0.2">
      <c r="L2" s="194"/>
      <c r="M2" s="194"/>
      <c r="N2" s="194"/>
      <c r="O2" s="194"/>
      <c r="P2" s="194"/>
      <c r="Q2" s="194"/>
      <c r="R2" s="194"/>
      <c r="S2" s="194"/>
    </row>
    <row r="3" spans="1:19" x14ac:dyDescent="0.2">
      <c r="L3" s="194"/>
      <c r="M3" s="194"/>
      <c r="N3" s="194"/>
      <c r="O3" s="194"/>
      <c r="P3" s="194"/>
      <c r="Q3" s="194"/>
      <c r="R3" s="194"/>
      <c r="S3" s="194"/>
    </row>
    <row r="4" spans="1:19" x14ac:dyDescent="0.2">
      <c r="L4" s="194"/>
      <c r="M4" s="194"/>
      <c r="N4" s="194"/>
      <c r="O4" s="194"/>
      <c r="P4" s="194"/>
      <c r="Q4" s="194"/>
      <c r="R4" s="194"/>
      <c r="S4" s="194"/>
    </row>
    <row r="5" spans="1:19" x14ac:dyDescent="0.2">
      <c r="L5" s="194"/>
      <c r="M5" s="194"/>
      <c r="N5" s="194"/>
      <c r="O5" s="194"/>
      <c r="P5" s="194"/>
      <c r="Q5" s="194"/>
      <c r="R5" s="194"/>
      <c r="S5" s="194"/>
    </row>
    <row r="6" spans="1:19" x14ac:dyDescent="0.2">
      <c r="L6" s="194"/>
      <c r="M6" s="194"/>
      <c r="N6" s="194"/>
      <c r="O6" s="194"/>
      <c r="P6" s="194"/>
      <c r="Q6" s="194"/>
      <c r="R6" s="194"/>
      <c r="S6" s="194"/>
    </row>
    <row r="7" spans="1:19" x14ac:dyDescent="0.2">
      <c r="L7" s="194"/>
      <c r="M7" s="194"/>
      <c r="N7" s="194"/>
      <c r="O7" s="194"/>
      <c r="P7" s="194"/>
      <c r="Q7" s="194"/>
      <c r="R7" s="194"/>
      <c r="S7" s="194"/>
    </row>
    <row r="8" spans="1:19" x14ac:dyDescent="0.2">
      <c r="L8" s="194"/>
      <c r="M8" s="194"/>
      <c r="N8" s="194"/>
      <c r="O8" s="194"/>
      <c r="P8" s="194"/>
      <c r="Q8" s="194"/>
      <c r="R8" s="194"/>
      <c r="S8" s="194"/>
    </row>
    <row r="9" spans="1:19" x14ac:dyDescent="0.2">
      <c r="L9" s="194"/>
      <c r="M9" s="194"/>
      <c r="N9" s="194"/>
      <c r="O9" s="194"/>
      <c r="P9" s="194"/>
      <c r="Q9" s="194"/>
      <c r="R9" s="194"/>
      <c r="S9" s="194"/>
    </row>
    <row r="10" spans="1:19" x14ac:dyDescent="0.2">
      <c r="L10" s="194"/>
      <c r="M10" s="194"/>
      <c r="N10" s="194"/>
      <c r="O10" s="194"/>
      <c r="P10" s="194"/>
      <c r="Q10" s="194"/>
      <c r="R10" s="194"/>
      <c r="S10" s="194"/>
    </row>
    <row r="11" spans="1:19" x14ac:dyDescent="0.2">
      <c r="L11" s="194"/>
      <c r="M11" s="194"/>
      <c r="N11" s="194"/>
      <c r="O11" s="194"/>
      <c r="P11" s="194"/>
      <c r="Q11" s="194"/>
      <c r="R11" s="194"/>
      <c r="S11" s="194"/>
    </row>
    <row r="12" spans="1:19" ht="15" x14ac:dyDescent="0.2">
      <c r="A12" s="653" t="s">
        <v>0</v>
      </c>
      <c r="B12" s="653"/>
      <c r="C12" s="653"/>
      <c r="D12" s="653"/>
      <c r="E12" s="653"/>
      <c r="F12" s="653"/>
      <c r="G12" s="653"/>
      <c r="H12" s="653"/>
      <c r="I12" s="653"/>
      <c r="J12" s="298"/>
      <c r="K12" s="298"/>
      <c r="L12" s="195"/>
      <c r="M12" s="194"/>
      <c r="N12" s="194"/>
      <c r="O12" s="194"/>
      <c r="P12" s="194"/>
      <c r="Q12" s="194"/>
      <c r="R12" s="194"/>
      <c r="S12" s="194"/>
    </row>
    <row r="13" spans="1:19" s="197" customFormat="1" ht="33" customHeight="1" x14ac:dyDescent="0.25">
      <c r="A13" s="654" t="s">
        <v>359</v>
      </c>
      <c r="B13" s="654"/>
      <c r="C13" s="654"/>
      <c r="D13" s="654"/>
      <c r="E13" s="654"/>
      <c r="F13" s="654"/>
      <c r="G13" s="654"/>
      <c r="H13" s="654"/>
      <c r="I13" s="654"/>
      <c r="J13" s="299"/>
      <c r="K13" s="299"/>
      <c r="L13" s="196"/>
      <c r="M13" s="194"/>
      <c r="N13" s="194"/>
      <c r="O13" s="194"/>
      <c r="P13" s="196"/>
      <c r="Q13" s="196"/>
      <c r="R13" s="196"/>
      <c r="S13" s="196"/>
    </row>
    <row r="14" spans="1:19" ht="12.75" customHeight="1" x14ac:dyDescent="0.2">
      <c r="A14" s="8"/>
      <c r="B14" s="8"/>
      <c r="C14" s="8"/>
      <c r="E14" s="8"/>
      <c r="L14" s="194"/>
      <c r="M14" s="194"/>
      <c r="N14" s="194"/>
      <c r="O14" s="194"/>
      <c r="P14" s="194"/>
      <c r="Q14" s="194"/>
      <c r="R14" s="194"/>
      <c r="S14" s="194"/>
    </row>
    <row r="15" spans="1:19" ht="78.75" customHeight="1" x14ac:dyDescent="0.2">
      <c r="A15" s="655" t="s">
        <v>1</v>
      </c>
      <c r="B15" s="311" t="s">
        <v>360</v>
      </c>
      <c r="C15" s="312"/>
      <c r="D15" s="658" t="s">
        <v>401</v>
      </c>
      <c r="E15" s="658"/>
      <c r="F15" s="658"/>
      <c r="G15" s="658"/>
      <c r="H15" s="658"/>
      <c r="I15" s="659"/>
      <c r="J15" s="9"/>
      <c r="K15" s="9"/>
      <c r="L15" s="310"/>
      <c r="M15" s="194"/>
      <c r="N15" s="194"/>
      <c r="O15" s="194"/>
      <c r="P15" s="194"/>
      <c r="Q15" s="194"/>
      <c r="R15" s="194"/>
      <c r="S15" s="194"/>
    </row>
    <row r="16" spans="1:19" ht="19.5" hidden="1" customHeight="1" x14ac:dyDescent="0.2">
      <c r="A16" s="656"/>
      <c r="B16" s="313"/>
      <c r="C16" s="313"/>
      <c r="D16" s="313"/>
      <c r="E16" s="313"/>
      <c r="F16" s="313"/>
      <c r="G16" s="313"/>
      <c r="H16" s="313"/>
      <c r="I16" s="314"/>
      <c r="J16" s="9"/>
      <c r="K16" s="9"/>
      <c r="L16" s="310"/>
      <c r="M16" s="194"/>
      <c r="N16" s="194"/>
      <c r="O16" s="194"/>
      <c r="P16" s="194"/>
      <c r="Q16" s="194"/>
      <c r="R16" s="194"/>
      <c r="S16" s="194"/>
    </row>
    <row r="17" spans="1:25" ht="54.75" customHeight="1" x14ac:dyDescent="0.2">
      <c r="A17" s="657"/>
      <c r="B17" s="313"/>
      <c r="C17" s="313"/>
      <c r="D17" s="660" t="s">
        <v>402</v>
      </c>
      <c r="E17" s="660"/>
      <c r="F17" s="660"/>
      <c r="G17" s="660"/>
      <c r="H17" s="660"/>
      <c r="I17" s="661"/>
      <c r="J17" s="9"/>
      <c r="K17" s="9"/>
      <c r="L17" s="310"/>
      <c r="M17" s="194"/>
      <c r="N17" s="194"/>
      <c r="O17" s="194"/>
      <c r="P17" s="194"/>
      <c r="Q17" s="194"/>
      <c r="R17" s="194"/>
      <c r="S17" s="194"/>
    </row>
    <row r="18" spans="1:25" ht="13.5" hidden="1" customHeight="1" x14ac:dyDescent="0.2">
      <c r="A18" s="8"/>
      <c r="B18" s="8"/>
      <c r="C18" s="8"/>
      <c r="E18" s="8"/>
      <c r="J18" s="11"/>
      <c r="K18" s="11"/>
      <c r="L18" s="194"/>
      <c r="M18" s="194"/>
      <c r="N18" s="194"/>
      <c r="O18" s="194"/>
      <c r="P18" s="194"/>
      <c r="Q18" s="194"/>
      <c r="R18" s="194"/>
      <c r="S18" s="194"/>
    </row>
    <row r="19" spans="1:25" ht="27.75" customHeight="1" x14ac:dyDescent="0.2">
      <c r="A19" s="93"/>
      <c r="B19" s="10"/>
      <c r="C19" s="10"/>
      <c r="D19" s="93"/>
      <c r="E19" s="93"/>
      <c r="F19" s="18"/>
      <c r="G19" s="18"/>
      <c r="H19" s="18"/>
      <c r="I19" s="326" t="s">
        <v>199</v>
      </c>
      <c r="J19" s="12"/>
      <c r="K19" s="12"/>
      <c r="L19" s="198"/>
      <c r="M19" s="194"/>
      <c r="N19" s="194"/>
      <c r="O19" s="194"/>
      <c r="P19" s="194"/>
      <c r="Q19" s="194"/>
      <c r="R19" s="194"/>
      <c r="S19" s="194"/>
    </row>
    <row r="20" spans="1:25" ht="15.75" customHeight="1" x14ac:dyDescent="0.2">
      <c r="A20" s="10" t="s">
        <v>198</v>
      </c>
      <c r="B20" s="315"/>
      <c r="C20" s="315"/>
      <c r="D20" s="315"/>
      <c r="E20" s="315"/>
      <c r="F20" s="328" t="str">
        <f>VLOOKUP(I20,Gewichtungsfaktoren!$A$5:$E$16,2,FALSE)</f>
        <v>Intermediäre des Technologietransfers</v>
      </c>
      <c r="G20" s="315"/>
      <c r="H20" s="315"/>
      <c r="I20" s="329" t="str">
        <f>_Maßnahmencode</f>
        <v>A5</v>
      </c>
      <c r="J20" s="316"/>
      <c r="K20" s="317"/>
      <c r="L20" s="194"/>
      <c r="M20" s="194"/>
      <c r="N20" s="194"/>
      <c r="O20" s="194"/>
      <c r="P20" s="194"/>
      <c r="Q20" s="194"/>
      <c r="R20" s="194"/>
      <c r="S20" s="194"/>
    </row>
    <row r="21" spans="1:25" ht="13.5" customHeight="1" x14ac:dyDescent="0.2">
      <c r="A21" s="13"/>
      <c r="B21" s="8"/>
      <c r="C21" s="8"/>
      <c r="E21" s="8"/>
      <c r="J21" s="11"/>
      <c r="K21" s="11"/>
      <c r="L21" s="194"/>
      <c r="M21" s="194"/>
      <c r="N21" s="194"/>
      <c r="O21" s="194"/>
      <c r="P21" s="194"/>
      <c r="Q21" s="194"/>
      <c r="R21" s="194"/>
      <c r="S21" s="194"/>
    </row>
    <row r="22" spans="1:25" ht="14.25" customHeight="1" x14ac:dyDescent="0.2">
      <c r="A22" s="16" t="s">
        <v>361</v>
      </c>
      <c r="B22" s="14"/>
      <c r="C22" s="14"/>
      <c r="D22" s="14"/>
      <c r="E22" s="14"/>
      <c r="F22" s="663" t="str">
        <f>IF(_Antragsteller="","",_Antragsteller)</f>
        <v/>
      </c>
      <c r="G22" s="664"/>
      <c r="H22" s="664"/>
      <c r="I22" s="665"/>
      <c r="J22" s="315"/>
      <c r="K22" s="315"/>
      <c r="L22" s="325"/>
      <c r="M22" s="325"/>
      <c r="N22" s="325"/>
      <c r="O22" s="325"/>
      <c r="P22" s="325"/>
      <c r="Q22" s="325"/>
      <c r="R22" s="325"/>
      <c r="S22" s="325"/>
      <c r="T22" s="315"/>
      <c r="U22" s="315"/>
    </row>
    <row r="23" spans="1:25" ht="7.5" customHeight="1" x14ac:dyDescent="0.2">
      <c r="A23" s="15"/>
      <c r="B23" s="15"/>
      <c r="C23" s="15"/>
      <c r="D23" s="15"/>
      <c r="E23" s="15"/>
      <c r="F23" s="15"/>
      <c r="G23" s="15"/>
      <c r="K23" s="11"/>
      <c r="L23" s="194"/>
      <c r="M23" s="194"/>
      <c r="N23" s="194"/>
      <c r="O23" s="194"/>
      <c r="P23" s="194"/>
      <c r="Q23" s="194"/>
      <c r="R23" s="194"/>
      <c r="S23" s="194"/>
    </row>
    <row r="24" spans="1:25" ht="15.75" customHeight="1" x14ac:dyDescent="0.2">
      <c r="B24" s="15"/>
      <c r="C24" s="15"/>
      <c r="D24" s="15"/>
      <c r="E24" s="15"/>
      <c r="F24" s="15"/>
      <c r="G24" s="15"/>
      <c r="J24" s="17"/>
      <c r="K24" s="18"/>
      <c r="L24" s="194"/>
      <c r="M24" s="194"/>
      <c r="N24" s="194"/>
      <c r="O24" s="194"/>
      <c r="P24" s="194"/>
      <c r="Q24" s="194"/>
      <c r="R24" s="194"/>
      <c r="S24" s="194"/>
    </row>
    <row r="25" spans="1:25" ht="15" customHeight="1" x14ac:dyDescent="0.2">
      <c r="A25" s="16" t="s">
        <v>362</v>
      </c>
      <c r="B25" s="318"/>
      <c r="C25" s="318"/>
      <c r="D25" s="318"/>
      <c r="E25" s="318"/>
      <c r="F25" s="663" t="str">
        <f>IF(_Projektbezeichnung="","",_Projektbezeichnung)</f>
        <v/>
      </c>
      <c r="G25" s="664"/>
      <c r="H25" s="664"/>
      <c r="I25" s="665"/>
      <c r="J25" s="14"/>
      <c r="K25" s="9"/>
      <c r="L25" s="310"/>
      <c r="M25" s="194"/>
      <c r="N25" s="194"/>
      <c r="O25" s="194"/>
      <c r="P25" s="194"/>
      <c r="Q25" s="194"/>
      <c r="R25" s="194"/>
      <c r="S25" s="194"/>
      <c r="Y25" s="20"/>
    </row>
    <row r="26" spans="1:25" ht="9" customHeight="1" x14ac:dyDescent="0.2">
      <c r="A26" s="9"/>
      <c r="B26" s="9"/>
      <c r="C26" s="9"/>
      <c r="D26" s="9"/>
      <c r="E26" s="9"/>
      <c r="F26" s="9"/>
      <c r="G26" s="9"/>
      <c r="H26" s="317"/>
      <c r="I26" s="17"/>
      <c r="J26" s="17"/>
      <c r="K26" s="18"/>
      <c r="L26" s="60"/>
      <c r="M26" s="194"/>
      <c r="N26" s="194"/>
      <c r="O26" s="194"/>
      <c r="P26" s="194"/>
      <c r="Q26" s="194"/>
      <c r="R26" s="194"/>
      <c r="S26" s="194"/>
    </row>
    <row r="27" spans="1:25" ht="20.25" customHeight="1" x14ac:dyDescent="0.2">
      <c r="A27" s="16" t="s">
        <v>307</v>
      </c>
      <c r="B27" s="17"/>
      <c r="C27" s="17"/>
      <c r="D27" s="22"/>
      <c r="E27" s="22"/>
      <c r="F27" s="82"/>
      <c r="G27" s="82"/>
      <c r="H27" s="17"/>
      <c r="I27" s="23"/>
      <c r="J27" s="666"/>
      <c r="K27" s="666"/>
      <c r="L27" s="70"/>
      <c r="M27" s="193"/>
      <c r="N27" s="194"/>
      <c r="O27" s="194"/>
      <c r="P27" s="194"/>
      <c r="Q27" s="194"/>
      <c r="R27" s="194"/>
      <c r="S27" s="194"/>
    </row>
    <row r="28" spans="1:25" ht="30" hidden="1" customHeight="1" x14ac:dyDescent="0.2">
      <c r="A28" s="17"/>
      <c r="B28" s="20"/>
      <c r="D28" s="21" t="s">
        <v>201</v>
      </c>
      <c r="E28" s="22"/>
      <c r="F28" s="23"/>
      <c r="G28" s="23"/>
      <c r="H28" s="23"/>
      <c r="I28" s="23"/>
      <c r="J28" s="662"/>
      <c r="K28" s="662"/>
      <c r="L28" s="310"/>
      <c r="M28" s="194"/>
      <c r="N28" s="194"/>
      <c r="O28" s="194"/>
      <c r="P28" s="194"/>
      <c r="Q28" s="194"/>
      <c r="R28" s="194"/>
      <c r="S28" s="194"/>
    </row>
    <row r="29" spans="1:25" ht="12.75" hidden="1" customHeight="1" x14ac:dyDescent="0.2">
      <c r="A29" s="17"/>
      <c r="B29" s="20"/>
      <c r="D29" s="319">
        <v>1</v>
      </c>
      <c r="E29" s="319">
        <v>2</v>
      </c>
      <c r="F29" s="319">
        <v>3</v>
      </c>
      <c r="G29" s="319">
        <v>4</v>
      </c>
      <c r="H29" s="319">
        <v>5</v>
      </c>
      <c r="I29" s="352">
        <v>6</v>
      </c>
      <c r="J29" s="351"/>
      <c r="K29" s="351"/>
      <c r="L29" s="310"/>
      <c r="M29" s="194"/>
      <c r="N29" s="194"/>
      <c r="O29" s="194"/>
      <c r="P29" s="194"/>
      <c r="Q29" s="194"/>
      <c r="R29" s="194"/>
      <c r="S29" s="194"/>
    </row>
    <row r="30" spans="1:25" ht="81.75" hidden="1" customHeight="1" x14ac:dyDescent="0.2">
      <c r="A30" s="23"/>
      <c r="B30" s="23"/>
      <c r="C30" s="23"/>
      <c r="D30" s="306" t="s">
        <v>202</v>
      </c>
      <c r="E30" s="24" t="s">
        <v>203</v>
      </c>
      <c r="F30" s="25" t="s">
        <v>204</v>
      </c>
      <c r="G30" s="320" t="s">
        <v>363</v>
      </c>
      <c r="H30" s="320" t="s">
        <v>366</v>
      </c>
      <c r="I30" s="354" t="s">
        <v>205</v>
      </c>
      <c r="J30" s="365"/>
      <c r="K30" s="10"/>
      <c r="L30" s="194"/>
      <c r="M30" s="193" t="s">
        <v>206</v>
      </c>
      <c r="N30" s="194"/>
      <c r="O30" s="194"/>
      <c r="P30" s="194"/>
      <c r="Q30" s="194"/>
      <c r="R30" s="194"/>
      <c r="S30" s="194"/>
    </row>
    <row r="31" spans="1:25" ht="17.100000000000001" hidden="1" customHeight="1" x14ac:dyDescent="0.2">
      <c r="A31" s="23"/>
      <c r="B31" s="23"/>
      <c r="C31" s="644"/>
      <c r="D31" s="26">
        <v>1</v>
      </c>
      <c r="E31" s="27" t="s">
        <v>207</v>
      </c>
      <c r="F31" s="28" t="s">
        <v>99</v>
      </c>
      <c r="G31" s="330" t="str">
        <f>_1.1_Abwassermenge</f>
        <v/>
      </c>
      <c r="H31" s="331" t="str">
        <f>_1.1_Abwassermenge</f>
        <v/>
      </c>
      <c r="I31" s="667" t="str">
        <f>IF(OR(H31="",H32=""),"",H31+H32)</f>
        <v/>
      </c>
      <c r="J31" s="40"/>
      <c r="K31" s="41"/>
      <c r="L31" s="359"/>
      <c r="M31" s="200"/>
      <c r="N31" s="201">
        <v>-0.5</v>
      </c>
      <c r="O31" s="200">
        <v>0</v>
      </c>
      <c r="P31" s="200">
        <v>0.25</v>
      </c>
      <c r="Q31" s="200">
        <v>0.5</v>
      </c>
      <c r="R31" s="194" t="s">
        <v>208</v>
      </c>
      <c r="S31" s="194" t="s">
        <v>62</v>
      </c>
    </row>
    <row r="32" spans="1:25" ht="17.100000000000001" hidden="1" customHeight="1" x14ac:dyDescent="0.2">
      <c r="A32" s="23"/>
      <c r="B32" s="23"/>
      <c r="C32" s="644"/>
      <c r="D32" s="30"/>
      <c r="E32" s="31"/>
      <c r="F32" s="32" t="s">
        <v>100</v>
      </c>
      <c r="G32" s="330" t="str">
        <f>_1.2_Abwasserbelastung</f>
        <v/>
      </c>
      <c r="H32" s="331" t="str">
        <f>_1.2_Abwasserbelastung</f>
        <v/>
      </c>
      <c r="I32" s="669"/>
      <c r="J32" s="40"/>
      <c r="K32" s="41"/>
      <c r="L32" s="359"/>
      <c r="M32" s="202"/>
      <c r="N32" s="201">
        <v>-0.5</v>
      </c>
      <c r="O32" s="200">
        <v>0</v>
      </c>
      <c r="P32" s="200">
        <v>0.25</v>
      </c>
      <c r="Q32" s="200">
        <v>0.5</v>
      </c>
      <c r="R32" s="194"/>
      <c r="S32" s="194"/>
    </row>
    <row r="33" spans="1:20" ht="30" hidden="1" customHeight="1" x14ac:dyDescent="0.2">
      <c r="A33" s="23"/>
      <c r="B33" s="23"/>
      <c r="C33" s="644"/>
      <c r="D33" s="647">
        <v>2</v>
      </c>
      <c r="E33" s="647" t="s">
        <v>209</v>
      </c>
      <c r="F33" s="321" t="s">
        <v>101</v>
      </c>
      <c r="G33" s="330" t="str">
        <f>_2_Fläche</f>
        <v/>
      </c>
      <c r="H33" s="331" t="str">
        <f>_2_Fläche</f>
        <v/>
      </c>
      <c r="I33" s="355" t="str">
        <f>IF(H33="","",H33)</f>
        <v/>
      </c>
      <c r="J33" s="40"/>
      <c r="K33" s="41"/>
      <c r="L33" s="359"/>
      <c r="M33" s="200">
        <v>-1</v>
      </c>
      <c r="N33" s="200">
        <v>-0.5</v>
      </c>
      <c r="O33" s="200">
        <v>0</v>
      </c>
      <c r="P33" s="200">
        <v>0.5</v>
      </c>
      <c r="Q33" s="200">
        <v>1</v>
      </c>
      <c r="R33" s="194"/>
      <c r="S33" s="194"/>
    </row>
    <row r="34" spans="1:20" ht="16.5" hidden="1" customHeight="1" x14ac:dyDescent="0.2">
      <c r="A34" s="23"/>
      <c r="B34" s="23"/>
      <c r="C34" s="644"/>
      <c r="D34" s="648"/>
      <c r="E34" s="648"/>
      <c r="F34" s="321" t="s">
        <v>317</v>
      </c>
      <c r="G34" s="330"/>
      <c r="H34" s="331"/>
      <c r="I34" s="356"/>
      <c r="J34" s="40"/>
      <c r="K34" s="41"/>
      <c r="L34" s="359"/>
      <c r="M34" s="200"/>
      <c r="N34" s="200"/>
      <c r="O34" s="200"/>
      <c r="P34" s="200"/>
      <c r="Q34" s="200"/>
      <c r="R34" s="194"/>
      <c r="S34" s="194"/>
    </row>
    <row r="35" spans="1:20" ht="27" hidden="1" x14ac:dyDescent="0.2">
      <c r="A35" s="23"/>
      <c r="B35" s="23"/>
      <c r="C35" s="644"/>
      <c r="D35" s="306">
        <v>3</v>
      </c>
      <c r="E35" s="306" t="s">
        <v>210</v>
      </c>
      <c r="F35" s="33" t="s">
        <v>103</v>
      </c>
      <c r="G35" s="330" t="str">
        <f>_3_Luft</f>
        <v/>
      </c>
      <c r="H35" s="331" t="str">
        <f>_3_Luft</f>
        <v/>
      </c>
      <c r="I35" s="355" t="str">
        <f>IF(H35="","",H35)</f>
        <v/>
      </c>
      <c r="J35" s="40"/>
      <c r="K35" s="41"/>
      <c r="L35" s="359"/>
      <c r="M35" s="202"/>
      <c r="N35" s="200">
        <v>-1</v>
      </c>
      <c r="O35" s="200">
        <v>0</v>
      </c>
      <c r="P35" s="200">
        <v>0.5</v>
      </c>
      <c r="Q35" s="200">
        <v>1</v>
      </c>
      <c r="R35" s="194"/>
      <c r="S35" s="194"/>
    </row>
    <row r="36" spans="1:20" ht="27.75" hidden="1" customHeight="1" x14ac:dyDescent="0.2">
      <c r="A36" s="23"/>
      <c r="B36" s="23"/>
      <c r="C36" s="644"/>
      <c r="D36" s="306">
        <v>4</v>
      </c>
      <c r="E36" s="301" t="s">
        <v>211</v>
      </c>
      <c r="F36" s="33" t="s">
        <v>104</v>
      </c>
      <c r="G36" s="330" t="str">
        <f>_4_BiologischeVielfalt</f>
        <v/>
      </c>
      <c r="H36" s="331" t="str">
        <f>_4_BiologischeVielfalt</f>
        <v/>
      </c>
      <c r="I36" s="355" t="str">
        <f>IF(H36="","",H36)</f>
        <v/>
      </c>
      <c r="J36" s="40"/>
      <c r="K36" s="41"/>
      <c r="L36" s="360"/>
      <c r="M36" s="202"/>
      <c r="N36" s="200"/>
      <c r="O36" s="200">
        <v>0</v>
      </c>
      <c r="P36" s="200">
        <v>1</v>
      </c>
      <c r="Q36" s="200"/>
      <c r="R36" s="194"/>
      <c r="S36" s="194"/>
    </row>
    <row r="37" spans="1:20" ht="29.25" hidden="1" customHeight="1" x14ac:dyDescent="0.2">
      <c r="A37" s="23"/>
      <c r="B37" s="23"/>
      <c r="C37" s="644"/>
      <c r="D37" s="26">
        <v>5</v>
      </c>
      <c r="E37" s="645" t="s">
        <v>212</v>
      </c>
      <c r="F37" s="308" t="s">
        <v>213</v>
      </c>
      <c r="G37" s="330" t="str">
        <f>_5.1_A_DeckungBedarf</f>
        <v/>
      </c>
      <c r="H37" s="331" t="str">
        <f>_5.1_A_DeckungBedarf</f>
        <v/>
      </c>
      <c r="I37" s="670" t="str">
        <f>IF(OR(AND(H37="",H38=""),H39=""),"",IF(AND(H37&lt;&gt;"",H38&lt;&gt;""),"Angabe entweder zu 5.1.A oder 5.1.B",IF(H37="",SUM(H38+H39),IF(H38="",SUM(H37+H39)))))</f>
        <v/>
      </c>
      <c r="J37" s="40"/>
      <c r="K37" s="41"/>
      <c r="L37" s="360"/>
      <c r="M37" s="202"/>
      <c r="N37" s="200"/>
      <c r="O37" s="200">
        <v>0</v>
      </c>
      <c r="P37" s="200">
        <v>0.5</v>
      </c>
      <c r="Q37" s="200"/>
      <c r="R37" s="194"/>
      <c r="S37" s="194"/>
    </row>
    <row r="38" spans="1:20" ht="33" hidden="1" customHeight="1" x14ac:dyDescent="0.2">
      <c r="A38" s="23"/>
      <c r="B38" s="23"/>
      <c r="C38" s="644"/>
      <c r="D38" s="34"/>
      <c r="E38" s="646"/>
      <c r="F38" s="308" t="s">
        <v>214</v>
      </c>
      <c r="G38" s="330" t="str">
        <f>_5.1_B_Erzeugung</f>
        <v/>
      </c>
      <c r="H38" s="331" t="str">
        <f>_5.1_B_Erzeugung</f>
        <v/>
      </c>
      <c r="I38" s="671"/>
      <c r="J38" s="40"/>
      <c r="K38" s="41"/>
      <c r="L38" s="360"/>
      <c r="M38" s="202"/>
      <c r="N38" s="200"/>
      <c r="O38" s="200"/>
      <c r="P38" s="200"/>
      <c r="Q38" s="200"/>
      <c r="R38" s="194"/>
      <c r="S38" s="194"/>
    </row>
    <row r="39" spans="1:20" ht="17.100000000000001" hidden="1" customHeight="1" x14ac:dyDescent="0.2">
      <c r="A39" s="23"/>
      <c r="B39" s="23"/>
      <c r="C39" s="644"/>
      <c r="D39" s="35"/>
      <c r="E39" s="302"/>
      <c r="F39" s="308" t="s">
        <v>105</v>
      </c>
      <c r="G39" s="330" t="str">
        <f>_5.2_Energieverbrauch</f>
        <v/>
      </c>
      <c r="H39" s="331" t="str">
        <f>_5.2_Energieverbrauch</f>
        <v/>
      </c>
      <c r="I39" s="672"/>
      <c r="J39" s="40"/>
      <c r="K39" s="41"/>
      <c r="L39" s="360"/>
      <c r="M39" s="202"/>
      <c r="N39" s="201">
        <v>-0.5</v>
      </c>
      <c r="O39" s="200">
        <v>0</v>
      </c>
      <c r="P39" s="200">
        <v>0.25</v>
      </c>
      <c r="Q39" s="200">
        <v>0.5</v>
      </c>
      <c r="R39" s="194"/>
      <c r="S39" s="194"/>
    </row>
    <row r="40" spans="1:20" ht="25.5" hidden="1" x14ac:dyDescent="0.2">
      <c r="A40" s="23"/>
      <c r="B40" s="23"/>
      <c r="C40" s="644"/>
      <c r="D40" s="26">
        <v>6</v>
      </c>
      <c r="E40" s="301" t="s">
        <v>215</v>
      </c>
      <c r="F40" s="28" t="s">
        <v>216</v>
      </c>
      <c r="G40" s="333" t="str">
        <f>_6.1_Ökologische</f>
        <v/>
      </c>
      <c r="H40" s="334" t="str">
        <f>_6.1_Ökologische</f>
        <v/>
      </c>
      <c r="I40" s="667" t="str">
        <f>IF(OR(H40="",H42="",H43=""),"",H40+H42+H43)</f>
        <v/>
      </c>
      <c r="J40" s="40"/>
      <c r="K40" s="41"/>
      <c r="L40" s="360"/>
      <c r="M40" s="202"/>
      <c r="N40" s="200"/>
      <c r="O40" s="200">
        <v>0</v>
      </c>
      <c r="P40" s="200">
        <v>0.5</v>
      </c>
      <c r="Q40" s="200"/>
      <c r="R40" s="194"/>
      <c r="S40" s="194"/>
    </row>
    <row r="41" spans="1:20" ht="25.5" hidden="1" x14ac:dyDescent="0.2">
      <c r="A41" s="23"/>
      <c r="B41" s="23"/>
      <c r="C41" s="644"/>
      <c r="D41" s="34"/>
      <c r="E41" s="302"/>
      <c r="F41" s="36" t="s">
        <v>107</v>
      </c>
      <c r="G41" s="322"/>
      <c r="H41" s="327"/>
      <c r="I41" s="668"/>
      <c r="J41" s="366"/>
      <c r="K41" s="367"/>
      <c r="L41" s="361"/>
      <c r="M41" s="202"/>
      <c r="N41" s="200"/>
      <c r="O41" s="200"/>
      <c r="P41" s="200"/>
      <c r="Q41" s="200"/>
      <c r="R41" s="194"/>
      <c r="S41" s="194"/>
      <c r="T41" s="335">
        <f>-0.08*0.4</f>
        <v>-3.2000000000000001E-2</v>
      </c>
    </row>
    <row r="42" spans="1:20" ht="17.100000000000001" hidden="1" customHeight="1" x14ac:dyDescent="0.2">
      <c r="A42" s="23"/>
      <c r="B42" s="23"/>
      <c r="C42" s="644"/>
      <c r="D42" s="34"/>
      <c r="E42" s="302"/>
      <c r="F42" s="36" t="s">
        <v>54</v>
      </c>
      <c r="G42" s="333" t="str">
        <f>_6.2_A_Materialeffizienz</f>
        <v/>
      </c>
      <c r="H42" s="334" t="str">
        <f>_6.2_A_Materialeffizienz</f>
        <v/>
      </c>
      <c r="I42" s="668"/>
      <c r="J42" s="40"/>
      <c r="K42" s="41"/>
      <c r="L42" s="362"/>
      <c r="M42" s="202"/>
      <c r="N42" s="200">
        <v>-0.25</v>
      </c>
      <c r="O42" s="200">
        <v>0</v>
      </c>
      <c r="P42" s="200">
        <v>0.125</v>
      </c>
      <c r="Q42" s="204">
        <v>0.25</v>
      </c>
      <c r="R42" s="194"/>
      <c r="S42" s="194"/>
      <c r="T42" s="335">
        <f>0.13*0.4</f>
        <v>5.2000000000000005E-2</v>
      </c>
    </row>
    <row r="43" spans="1:20" ht="17.100000000000001" hidden="1" customHeight="1" x14ac:dyDescent="0.2">
      <c r="A43" s="23"/>
      <c r="B43" s="23"/>
      <c r="C43" s="644"/>
      <c r="D43" s="37"/>
      <c r="E43" s="304"/>
      <c r="F43" s="36" t="s">
        <v>55</v>
      </c>
      <c r="G43" s="333" t="str">
        <f>_6.2_B_Umweltfreundlichkeit</f>
        <v/>
      </c>
      <c r="H43" s="334" t="str">
        <f>_6.2_B_Umweltfreundlichkeit</f>
        <v/>
      </c>
      <c r="I43" s="669"/>
      <c r="J43" s="40"/>
      <c r="K43" s="41"/>
      <c r="L43" s="362" t="s">
        <v>217</v>
      </c>
      <c r="M43" s="202"/>
      <c r="N43" s="200">
        <v>-0.25</v>
      </c>
      <c r="O43" s="200">
        <v>0</v>
      </c>
      <c r="P43" s="200">
        <v>0.25</v>
      </c>
      <c r="Q43" s="200"/>
      <c r="R43" s="194"/>
      <c r="S43" s="194"/>
    </row>
    <row r="44" spans="1:20" ht="17.100000000000001" hidden="1" customHeight="1" x14ac:dyDescent="0.2">
      <c r="A44" s="23"/>
      <c r="B44" s="23"/>
      <c r="C44" s="23"/>
      <c r="D44" s="38"/>
      <c r="E44" s="39"/>
      <c r="F44" s="641" t="s">
        <v>289</v>
      </c>
      <c r="G44" s="642"/>
      <c r="H44" s="649"/>
      <c r="I44" s="357" t="str">
        <f t="array" ref="I44">IF(OR(I31="",I33="",I35:I37="",I40=""),"",AVERAGE(I31:I40))</f>
        <v/>
      </c>
      <c r="J44" s="40"/>
      <c r="K44" s="41"/>
      <c r="L44" s="363"/>
      <c r="M44" s="202"/>
      <c r="N44" s="200"/>
      <c r="O44" s="200"/>
      <c r="P44" s="200"/>
      <c r="Q44" s="200"/>
      <c r="R44" s="194"/>
      <c r="S44" s="194"/>
    </row>
    <row r="45" spans="1:20" ht="46.5" hidden="1" customHeight="1" x14ac:dyDescent="0.2">
      <c r="A45" s="23"/>
      <c r="B45" s="23"/>
      <c r="C45" s="23"/>
      <c r="D45" s="38"/>
      <c r="E45" s="39"/>
      <c r="F45" s="39"/>
      <c r="G45" s="39"/>
      <c r="H45" s="39"/>
      <c r="I45" s="83"/>
      <c r="J45" s="40"/>
      <c r="K45" s="41"/>
      <c r="L45" s="364"/>
      <c r="M45" s="202"/>
      <c r="N45" s="200"/>
      <c r="O45" s="200"/>
      <c r="P45" s="200"/>
      <c r="Q45" s="200"/>
      <c r="R45" s="194"/>
      <c r="S45" s="194"/>
    </row>
    <row r="46" spans="1:20" ht="47.25" hidden="1" customHeight="1" x14ac:dyDescent="0.2">
      <c r="A46" s="23"/>
      <c r="B46" s="23"/>
      <c r="D46" s="42" t="s">
        <v>218</v>
      </c>
      <c r="E46" s="39"/>
      <c r="F46" s="309"/>
      <c r="G46" s="309"/>
      <c r="H46" s="309"/>
      <c r="I46" s="83"/>
      <c r="J46" s="673"/>
      <c r="K46" s="673"/>
      <c r="L46" s="364"/>
      <c r="M46" s="202"/>
      <c r="N46" s="200"/>
      <c r="O46" s="200"/>
      <c r="P46" s="200"/>
      <c r="Q46" s="200"/>
      <c r="R46" s="194"/>
      <c r="S46" s="194"/>
      <c r="T46" s="205"/>
    </row>
    <row r="47" spans="1:20" ht="12.75" customHeight="1" x14ac:dyDescent="0.2">
      <c r="A47" s="23"/>
      <c r="B47" s="23"/>
      <c r="D47" s="319">
        <v>1</v>
      </c>
      <c r="E47" s="319">
        <v>2</v>
      </c>
      <c r="F47" s="680">
        <v>3</v>
      </c>
      <c r="G47" s="681"/>
      <c r="H47" s="319">
        <v>4</v>
      </c>
      <c r="I47" s="319">
        <v>5</v>
      </c>
      <c r="J47" s="368"/>
      <c r="K47" s="368"/>
      <c r="L47" s="29"/>
      <c r="M47" s="202"/>
      <c r="N47" s="200"/>
      <c r="O47" s="200"/>
      <c r="P47" s="200"/>
      <c r="Q47" s="200"/>
      <c r="R47" s="194"/>
      <c r="S47" s="194"/>
      <c r="T47" s="205"/>
    </row>
    <row r="48" spans="1:20" ht="79.5" customHeight="1" x14ac:dyDescent="0.2">
      <c r="A48" s="23"/>
      <c r="B48" s="23"/>
      <c r="C48" s="20"/>
      <c r="D48" s="306" t="s">
        <v>202</v>
      </c>
      <c r="E48" s="24" t="s">
        <v>203</v>
      </c>
      <c r="F48" s="682" t="s">
        <v>204</v>
      </c>
      <c r="G48" s="683"/>
      <c r="H48" s="320" t="s">
        <v>363</v>
      </c>
      <c r="I48" s="320" t="s">
        <v>205</v>
      </c>
      <c r="J48" s="369"/>
      <c r="K48" s="370"/>
      <c r="L48" s="29"/>
      <c r="M48" s="202"/>
      <c r="N48" s="200"/>
      <c r="O48" s="200"/>
      <c r="P48" s="200"/>
      <c r="Q48" s="200"/>
      <c r="R48" s="194"/>
      <c r="S48" s="194"/>
    </row>
    <row r="49" spans="1:23" s="209" customFormat="1" ht="17.100000000000001" customHeight="1" x14ac:dyDescent="0.2">
      <c r="A49" s="23"/>
      <c r="B49" s="23"/>
      <c r="C49" s="674"/>
      <c r="D49" s="24">
        <v>1</v>
      </c>
      <c r="E49" s="306" t="s">
        <v>290</v>
      </c>
      <c r="F49" s="684" t="s">
        <v>219</v>
      </c>
      <c r="G49" s="685"/>
      <c r="H49" s="330" t="str">
        <f>_7_Transportaufkommen</f>
        <v/>
      </c>
      <c r="I49" s="332" t="str">
        <f>IF(H49="","",H49)</f>
        <v/>
      </c>
      <c r="J49" s="40"/>
      <c r="K49" s="41"/>
      <c r="L49" s="201"/>
      <c r="M49" s="206"/>
      <c r="N49" s="206">
        <v>-1</v>
      </c>
      <c r="O49" s="207">
        <v>0</v>
      </c>
      <c r="P49" s="207">
        <v>0.5</v>
      </c>
      <c r="Q49" s="207">
        <v>1</v>
      </c>
      <c r="R49" s="60"/>
      <c r="S49" s="208"/>
    </row>
    <row r="50" spans="1:23" ht="54" customHeight="1" x14ac:dyDescent="0.2">
      <c r="A50" s="23"/>
      <c r="B50" s="23"/>
      <c r="C50" s="674"/>
      <c r="D50" s="675">
        <v>2</v>
      </c>
      <c r="E50" s="645" t="s">
        <v>220</v>
      </c>
      <c r="F50" s="684" t="s">
        <v>221</v>
      </c>
      <c r="G50" s="685"/>
      <c r="H50" s="330" t="str">
        <f>_8_Aufbau_Wissen</f>
        <v/>
      </c>
      <c r="I50" s="332" t="str">
        <f>IF(H50="","",H50)</f>
        <v/>
      </c>
      <c r="J50" s="40"/>
      <c r="K50" s="41"/>
      <c r="L50" s="29"/>
      <c r="M50" s="206"/>
      <c r="N50" s="207">
        <v>0</v>
      </c>
      <c r="O50" s="210">
        <v>0.25</v>
      </c>
      <c r="P50" s="206">
        <v>0.5</v>
      </c>
      <c r="Q50" s="207">
        <v>1</v>
      </c>
      <c r="R50" s="60"/>
      <c r="S50" s="194"/>
    </row>
    <row r="51" spans="1:23" ht="17.100000000000001" hidden="1" customHeight="1" x14ac:dyDescent="0.2">
      <c r="A51" s="23"/>
      <c r="B51" s="23"/>
      <c r="C51" s="674"/>
      <c r="D51" s="676"/>
      <c r="E51" s="677"/>
      <c r="F51" s="307" t="s">
        <v>222</v>
      </c>
      <c r="G51" s="330"/>
      <c r="H51" s="330"/>
      <c r="I51" s="44"/>
      <c r="J51" s="40"/>
      <c r="K51" s="41"/>
      <c r="L51" s="29"/>
      <c r="M51" s="206">
        <v>1</v>
      </c>
      <c r="N51" s="207">
        <v>2</v>
      </c>
      <c r="O51" s="211">
        <v>3</v>
      </c>
      <c r="P51" s="206">
        <v>4</v>
      </c>
      <c r="Q51" s="207">
        <v>5</v>
      </c>
      <c r="R51" s="60">
        <v>6</v>
      </c>
      <c r="S51" s="194">
        <v>7</v>
      </c>
      <c r="T51" s="5">
        <v>8</v>
      </c>
      <c r="U51" s="5">
        <v>9</v>
      </c>
    </row>
    <row r="52" spans="1:23" ht="27" customHeight="1" x14ac:dyDescent="0.2">
      <c r="A52" s="23"/>
      <c r="B52" s="23"/>
      <c r="C52" s="674"/>
      <c r="D52" s="24">
        <v>3</v>
      </c>
      <c r="E52" s="306" t="s">
        <v>223</v>
      </c>
      <c r="F52" s="684" t="s">
        <v>224</v>
      </c>
      <c r="G52" s="685"/>
      <c r="H52" s="330" t="str">
        <f>_9_UmweltfreundlicheBeschaffung</f>
        <v/>
      </c>
      <c r="I52" s="332" t="str">
        <f>IF(H52="","",H52)</f>
        <v/>
      </c>
      <c r="J52" s="40"/>
      <c r="K52" s="41"/>
      <c r="L52" s="199"/>
      <c r="M52" s="206"/>
      <c r="N52" s="200"/>
      <c r="O52" s="207">
        <v>0</v>
      </c>
      <c r="P52" s="207">
        <v>1</v>
      </c>
      <c r="Q52" s="200"/>
      <c r="R52" s="60"/>
      <c r="S52" s="194"/>
    </row>
    <row r="53" spans="1:23" ht="66" customHeight="1" x14ac:dyDescent="0.2">
      <c r="A53" s="23"/>
      <c r="B53" s="23"/>
      <c r="C53" s="674"/>
      <c r="D53" s="303">
        <v>4</v>
      </c>
      <c r="E53" s="85" t="s">
        <v>294</v>
      </c>
      <c r="F53" s="684" t="s">
        <v>304</v>
      </c>
      <c r="G53" s="685"/>
      <c r="H53" s="374" t="str">
        <f>_10_UmweltwirkungAnstoßen</f>
        <v/>
      </c>
      <c r="I53" s="332" t="str">
        <f>IF(H53="","",H53)</f>
        <v/>
      </c>
      <c r="J53" s="40"/>
      <c r="K53" s="41"/>
      <c r="L53" s="199"/>
      <c r="M53" s="206"/>
      <c r="N53" s="207">
        <v>-1</v>
      </c>
      <c r="O53" s="207">
        <v>0</v>
      </c>
      <c r="P53" s="206">
        <v>0.5</v>
      </c>
      <c r="Q53" s="207">
        <v>1</v>
      </c>
      <c r="R53" s="60"/>
      <c r="S53" s="194"/>
    </row>
    <row r="54" spans="1:23" ht="30" customHeight="1" x14ac:dyDescent="0.2">
      <c r="A54" s="23"/>
      <c r="B54" s="23"/>
      <c r="C54" s="674"/>
      <c r="D54" s="305">
        <v>5</v>
      </c>
      <c r="E54" s="645" t="s">
        <v>318</v>
      </c>
      <c r="F54" s="686" t="s">
        <v>319</v>
      </c>
      <c r="G54" s="643"/>
      <c r="H54" s="338" t="str">
        <f>_11_Indirekte_Wirkungen_Keine</f>
        <v/>
      </c>
      <c r="I54" s="678" t="str">
        <f>IF(AND(H54="x",OR(H55&lt;&gt;"",H56&lt;&gt;"")),"Bitte korrigieren: Unzulässige Kombination von Angaben.",IF(H54="x",0,IF(AND(H55="",H56=""),"",SUM(H55:H56))))</f>
        <v/>
      </c>
      <c r="J54" s="40"/>
      <c r="K54" s="41"/>
      <c r="L54" s="203"/>
      <c r="M54" s="206"/>
      <c r="N54" s="212" t="s">
        <v>225</v>
      </c>
      <c r="O54" s="213" t="s">
        <v>226</v>
      </c>
      <c r="P54" s="214"/>
      <c r="Q54" s="206"/>
      <c r="R54" s="215"/>
      <c r="S54" s="194"/>
    </row>
    <row r="55" spans="1:23" ht="30" customHeight="1" x14ac:dyDescent="0.2">
      <c r="A55" s="23"/>
      <c r="B55" s="23"/>
      <c r="C55" s="674"/>
      <c r="D55" s="45"/>
      <c r="E55" s="646"/>
      <c r="F55" s="687" t="s">
        <v>320</v>
      </c>
      <c r="G55" s="643"/>
      <c r="H55" s="338" t="str">
        <f>_11_Indirekte_Wirkungen_Negativ</f>
        <v/>
      </c>
      <c r="I55" s="679"/>
      <c r="J55" s="40"/>
      <c r="K55" s="41"/>
      <c r="L55" s="29"/>
      <c r="M55" s="200"/>
      <c r="N55" s="212" t="s">
        <v>227</v>
      </c>
      <c r="O55" s="216">
        <v>-1</v>
      </c>
      <c r="P55" s="214">
        <v>-0.5</v>
      </c>
      <c r="Q55" s="200"/>
      <c r="R55" s="60"/>
      <c r="S55" s="194"/>
    </row>
    <row r="56" spans="1:23" ht="30" customHeight="1" x14ac:dyDescent="0.2">
      <c r="A56" s="23"/>
      <c r="B56" s="23"/>
      <c r="C56" s="674"/>
      <c r="D56" s="48"/>
      <c r="E56" s="677"/>
      <c r="F56" s="687" t="s">
        <v>321</v>
      </c>
      <c r="G56" s="643"/>
      <c r="H56" s="339" t="str">
        <f>_11_Indirekte_Wirkungen_Positiv</f>
        <v/>
      </c>
      <c r="I56" s="679"/>
      <c r="J56" s="40"/>
      <c r="K56" s="41"/>
      <c r="L56" s="43"/>
      <c r="M56" s="200"/>
      <c r="N56" s="216" t="s">
        <v>228</v>
      </c>
      <c r="O56" s="217">
        <v>0.5</v>
      </c>
      <c r="P56" s="216">
        <v>1</v>
      </c>
      <c r="Q56" s="200"/>
      <c r="R56" s="60"/>
      <c r="S56" s="194"/>
    </row>
    <row r="57" spans="1:23" ht="24" hidden="1" customHeight="1" x14ac:dyDescent="0.2">
      <c r="A57" s="23"/>
      <c r="B57" s="23"/>
      <c r="C57" s="300"/>
      <c r="D57" s="45"/>
      <c r="E57" s="302"/>
      <c r="F57" s="46" t="s">
        <v>229</v>
      </c>
      <c r="G57" s="9"/>
      <c r="H57" s="341"/>
      <c r="I57" s="47"/>
      <c r="J57" s="40"/>
      <c r="K57" s="41"/>
      <c r="L57" s="43"/>
      <c r="M57" s="200"/>
      <c r="N57" s="216"/>
      <c r="O57" s="217"/>
      <c r="P57" s="216"/>
      <c r="Q57" s="200"/>
      <c r="R57" s="60"/>
      <c r="S57" s="194"/>
    </row>
    <row r="58" spans="1:23" ht="29.25" hidden="1" customHeight="1" x14ac:dyDescent="0.2">
      <c r="A58" s="23"/>
      <c r="B58" s="23"/>
      <c r="C58" s="300"/>
      <c r="D58" s="48"/>
      <c r="E58" s="304"/>
      <c r="F58" s="308" t="s">
        <v>230</v>
      </c>
      <c r="G58" s="323"/>
      <c r="H58" s="341"/>
      <c r="I58" s="49"/>
      <c r="J58" s="40"/>
      <c r="K58" s="41"/>
      <c r="L58" s="43"/>
      <c r="M58" s="200"/>
      <c r="N58" s="216"/>
      <c r="O58" s="217"/>
      <c r="P58" s="216"/>
      <c r="Q58" s="200"/>
      <c r="R58" s="60"/>
      <c r="S58" s="194"/>
    </row>
    <row r="59" spans="1:23" ht="17.100000000000001" customHeight="1" x14ac:dyDescent="0.2">
      <c r="A59" s="23"/>
      <c r="B59" s="23"/>
      <c r="C59" s="23"/>
      <c r="D59" s="20"/>
      <c r="E59" s="39"/>
      <c r="F59" s="688" t="s">
        <v>288</v>
      </c>
      <c r="G59" s="688"/>
      <c r="H59" s="688"/>
      <c r="I59" s="336" t="str">
        <f t="array" ref="I59">IF(OR(I49:I50="",I52:I54=""),"",AVERAGE(I49,I50,I52,I53,I54))</f>
        <v/>
      </c>
      <c r="J59" s="50"/>
      <c r="K59" s="50"/>
      <c r="L59" s="337"/>
      <c r="M59" s="200"/>
      <c r="N59" s="216"/>
      <c r="O59" s="217"/>
      <c r="P59" s="216"/>
      <c r="Q59" s="200"/>
      <c r="R59" s="60"/>
      <c r="S59" s="194"/>
    </row>
    <row r="60" spans="1:23" ht="15" customHeight="1" x14ac:dyDescent="0.2">
      <c r="A60" s="23"/>
      <c r="B60" s="23"/>
      <c r="C60" s="23"/>
      <c r="D60" s="20"/>
      <c r="E60" s="39"/>
      <c r="F60" s="52"/>
      <c r="G60" s="52"/>
      <c r="H60" s="53"/>
      <c r="I60" s="84"/>
      <c r="J60" s="54"/>
      <c r="K60" s="54"/>
      <c r="L60" s="40"/>
      <c r="M60" s="194"/>
      <c r="N60" s="218"/>
      <c r="O60" s="215"/>
      <c r="P60" s="60"/>
      <c r="Q60" s="60"/>
      <c r="R60" s="60"/>
      <c r="S60" s="194"/>
    </row>
    <row r="61" spans="1:23" ht="27.75" customHeight="1" x14ac:dyDescent="0.2">
      <c r="A61" s="23"/>
      <c r="B61" s="23"/>
      <c r="D61" s="104" t="s">
        <v>311</v>
      </c>
      <c r="E61" s="39"/>
      <c r="F61" s="52"/>
      <c r="G61" s="52"/>
      <c r="H61" s="53"/>
      <c r="I61" s="84"/>
      <c r="J61" s="54"/>
      <c r="K61" s="54"/>
      <c r="L61" s="40"/>
      <c r="M61" s="194"/>
      <c r="N61" s="218"/>
      <c r="O61" s="215"/>
      <c r="P61" s="60"/>
      <c r="Q61" s="60"/>
      <c r="R61" s="60"/>
      <c r="S61" s="194"/>
    </row>
    <row r="62" spans="1:23" ht="29.25" hidden="1" customHeight="1" x14ac:dyDescent="0.2">
      <c r="A62" s="23"/>
      <c r="B62" s="23"/>
      <c r="C62" s="23"/>
      <c r="D62" s="20"/>
      <c r="E62" s="39"/>
      <c r="F62" s="55"/>
      <c r="G62" s="55"/>
      <c r="H62" s="56" t="s">
        <v>231</v>
      </c>
      <c r="I62" s="358" t="str">
        <f>IF(I20="","",VLOOKUP(I20,Gewichtungsfaktoren!A5:E16,5,FALSE))</f>
        <v>0:100</v>
      </c>
      <c r="J62" s="54"/>
      <c r="K62" s="54"/>
      <c r="L62" s="40"/>
      <c r="M62" s="194"/>
      <c r="N62" s="218"/>
      <c r="O62" s="215"/>
      <c r="P62" s="60"/>
      <c r="Q62" s="60"/>
      <c r="R62" s="60"/>
      <c r="S62" s="194"/>
    </row>
    <row r="63" spans="1:23" s="223" customFormat="1" ht="16.5" customHeight="1" x14ac:dyDescent="0.2">
      <c r="A63" s="55"/>
      <c r="B63" s="55"/>
      <c r="C63" s="55"/>
      <c r="D63" s="55"/>
      <c r="E63" s="55"/>
      <c r="F63" s="55"/>
      <c r="G63" s="55"/>
      <c r="H63" s="56" t="s">
        <v>364</v>
      </c>
      <c r="I63" s="336" t="str">
        <f>IF(I59="","",ROUND(I59,2))</f>
        <v/>
      </c>
      <c r="J63" s="50"/>
      <c r="K63" s="50"/>
      <c r="L63" s="219" t="s">
        <v>232</v>
      </c>
      <c r="M63" s="193"/>
      <c r="N63" s="220"/>
      <c r="O63" s="221"/>
      <c r="P63" s="222"/>
      <c r="Q63" s="60"/>
      <c r="R63" s="193"/>
      <c r="S63" s="193"/>
      <c r="W63" s="353"/>
    </row>
    <row r="64" spans="1:23" s="223" customFormat="1" ht="25.5" customHeight="1" x14ac:dyDescent="0.2">
      <c r="A64" s="55"/>
      <c r="B64" s="55"/>
      <c r="C64" s="55"/>
      <c r="D64" s="55"/>
      <c r="E64" s="55"/>
      <c r="F64" s="55"/>
      <c r="G64" s="55"/>
      <c r="H64" s="58" t="s">
        <v>233</v>
      </c>
      <c r="I64" s="342" t="str">
        <f>IF(I63="","Angaben fehlen",IF(I63&gt;0,"Positiv",(IF(I63=0,"Neutral","Negativ"))))</f>
        <v>Angaben fehlen</v>
      </c>
      <c r="J64" s="50"/>
      <c r="K64" s="50"/>
      <c r="L64" s="50"/>
      <c r="M64" s="193"/>
      <c r="N64" s="193"/>
      <c r="O64" s="193"/>
      <c r="P64" s="193"/>
      <c r="Q64" s="193"/>
      <c r="R64" s="193"/>
      <c r="S64" s="193"/>
    </row>
    <row r="65" spans="1:19" s="223" customFormat="1" ht="26.25" customHeight="1" x14ac:dyDescent="0.2">
      <c r="A65" s="55"/>
      <c r="B65" s="55"/>
      <c r="C65" s="55"/>
      <c r="D65" s="81"/>
      <c r="E65" s="55"/>
      <c r="F65" s="55"/>
      <c r="G65" s="55"/>
      <c r="H65" s="55"/>
      <c r="I65" s="342" t="str">
        <f t="array" ref="I65">IF(I64="Angaben Fehlen","",IF(OR(I64="Negativ",I64="Neutral"),"Nicht Förderfähig","Förderfähig"))</f>
        <v/>
      </c>
      <c r="J65" s="50"/>
      <c r="K65" s="50"/>
      <c r="L65" s="50"/>
      <c r="M65" s="193"/>
      <c r="N65" s="193"/>
      <c r="O65" s="193"/>
      <c r="P65" s="193"/>
      <c r="Q65" s="193"/>
      <c r="R65" s="193"/>
      <c r="S65" s="193"/>
    </row>
    <row r="66" spans="1:19" x14ac:dyDescent="0.2">
      <c r="A66" s="23"/>
      <c r="B66" s="23"/>
      <c r="C66" s="23"/>
      <c r="D66" s="22"/>
      <c r="E66" s="22"/>
      <c r="F66" s="23"/>
      <c r="G66" s="23"/>
      <c r="H66" s="23"/>
      <c r="I66" s="55"/>
      <c r="J66" s="59"/>
      <c r="K66" s="59"/>
      <c r="L66" s="59"/>
      <c r="M66" s="193"/>
      <c r="N66" s="193"/>
      <c r="O66" s="193"/>
      <c r="P66" s="194"/>
      <c r="Q66" s="194"/>
      <c r="R66" s="194"/>
      <c r="S66" s="194"/>
    </row>
    <row r="67" spans="1:19" x14ac:dyDescent="0.2">
      <c r="A67" s="17"/>
      <c r="B67" s="17"/>
      <c r="C67" s="17"/>
      <c r="D67" s="51"/>
      <c r="E67" s="51"/>
      <c r="F67" s="17"/>
      <c r="G67" s="17"/>
      <c r="H67" s="17"/>
      <c r="I67" s="17"/>
      <c r="J67" s="60"/>
      <c r="K67" s="60"/>
      <c r="L67" s="60"/>
      <c r="M67" s="193"/>
      <c r="N67" s="193"/>
      <c r="O67" s="193"/>
      <c r="P67" s="194"/>
      <c r="Q67" s="194"/>
      <c r="R67" s="194"/>
      <c r="S67" s="194"/>
    </row>
    <row r="68" spans="1:19" ht="29.25" customHeight="1" x14ac:dyDescent="0.2">
      <c r="A68" s="68" t="s">
        <v>308</v>
      </c>
      <c r="B68" s="20"/>
      <c r="C68" s="20"/>
      <c r="D68" s="22"/>
      <c r="E68" s="22"/>
      <c r="F68" s="23"/>
      <c r="G68" s="23"/>
      <c r="H68" s="23"/>
      <c r="I68" s="23"/>
      <c r="J68" s="673"/>
      <c r="K68" s="673"/>
      <c r="L68" s="194"/>
      <c r="M68" s="193"/>
      <c r="N68" s="193"/>
      <c r="O68" s="193"/>
      <c r="P68" s="194"/>
      <c r="Q68" s="194"/>
      <c r="R68" s="194"/>
      <c r="S68" s="194"/>
    </row>
    <row r="69" spans="1:19" ht="14.25" customHeight="1" x14ac:dyDescent="0.2">
      <c r="A69" s="68"/>
      <c r="B69" s="20"/>
      <c r="C69" s="20"/>
      <c r="D69" s="319">
        <v>1</v>
      </c>
      <c r="E69" s="680">
        <v>2</v>
      </c>
      <c r="F69" s="691"/>
      <c r="G69" s="691"/>
      <c r="H69" s="681"/>
      <c r="I69" s="319">
        <v>3</v>
      </c>
      <c r="J69" s="368"/>
      <c r="K69" s="368"/>
      <c r="L69" s="194"/>
      <c r="M69" s="193"/>
      <c r="N69" s="193"/>
      <c r="O69" s="193"/>
      <c r="P69" s="194"/>
      <c r="Q69" s="194"/>
      <c r="R69" s="194"/>
      <c r="S69" s="194"/>
    </row>
    <row r="70" spans="1:19" ht="37.5" customHeight="1" x14ac:dyDescent="0.2">
      <c r="A70" s="17"/>
      <c r="B70" s="20"/>
      <c r="C70" s="20"/>
      <c r="D70" s="79" t="s">
        <v>234</v>
      </c>
      <c r="E70" s="682" t="s">
        <v>235</v>
      </c>
      <c r="F70" s="692"/>
      <c r="G70" s="692"/>
      <c r="H70" s="685"/>
      <c r="I70" s="320" t="s">
        <v>287</v>
      </c>
      <c r="J70" s="371"/>
      <c r="K70" s="370"/>
      <c r="L70" s="70"/>
      <c r="M70" s="193"/>
      <c r="N70" s="193"/>
      <c r="O70" s="193"/>
      <c r="P70" s="194"/>
      <c r="Q70" s="194"/>
      <c r="R70" s="194"/>
      <c r="S70" s="194"/>
    </row>
    <row r="71" spans="1:19" x14ac:dyDescent="0.2">
      <c r="A71" s="23"/>
      <c r="B71" s="23"/>
      <c r="C71" s="23"/>
      <c r="D71" s="305" t="s">
        <v>236</v>
      </c>
      <c r="E71" s="650" t="s">
        <v>403</v>
      </c>
      <c r="F71" s="693"/>
      <c r="G71" s="693"/>
      <c r="H71" s="694"/>
      <c r="I71" s="689" t="str">
        <f>_B.1.1_Gesetz</f>
        <v/>
      </c>
      <c r="J71" s="40"/>
      <c r="K71" s="67"/>
      <c r="L71" s="67"/>
      <c r="M71" s="193"/>
      <c r="N71" s="224" t="s">
        <v>63</v>
      </c>
      <c r="O71" s="224" t="s">
        <v>62</v>
      </c>
      <c r="P71" s="194"/>
      <c r="Q71" s="194"/>
      <c r="R71" s="194"/>
      <c r="S71" s="194"/>
    </row>
    <row r="72" spans="1:19" ht="17.25" customHeight="1" x14ac:dyDescent="0.2">
      <c r="A72" s="23"/>
      <c r="B72" s="23"/>
      <c r="C72" s="23"/>
      <c r="D72" s="62"/>
      <c r="E72" s="695"/>
      <c r="F72" s="696"/>
      <c r="G72" s="696"/>
      <c r="H72" s="697"/>
      <c r="I72" s="690"/>
      <c r="J72" s="67"/>
      <c r="K72" s="67"/>
      <c r="L72" s="67"/>
      <c r="M72" s="193"/>
      <c r="N72" s="224"/>
      <c r="O72" s="224"/>
      <c r="P72" s="194"/>
      <c r="Q72" s="194"/>
      <c r="R72" s="194"/>
      <c r="S72" s="194"/>
    </row>
    <row r="73" spans="1:19" ht="16.5" customHeight="1" x14ac:dyDescent="0.2">
      <c r="A73" s="23"/>
      <c r="B73" s="23"/>
      <c r="C73" s="23"/>
      <c r="D73" s="63" t="s">
        <v>237</v>
      </c>
      <c r="E73" s="64"/>
      <c r="F73" s="64"/>
      <c r="G73" s="64"/>
      <c r="H73" s="80"/>
      <c r="I73" s="372"/>
      <c r="J73" s="67"/>
      <c r="K73" s="67"/>
      <c r="L73" s="67"/>
      <c r="M73" s="193"/>
      <c r="N73" s="224"/>
      <c r="O73" s="224"/>
      <c r="P73" s="194"/>
      <c r="Q73" s="194"/>
      <c r="R73" s="194"/>
      <c r="S73" s="194"/>
    </row>
    <row r="74" spans="1:19" ht="17.25" customHeight="1" x14ac:dyDescent="0.2">
      <c r="A74" s="23"/>
      <c r="B74" s="23"/>
      <c r="C74" s="23"/>
      <c r="D74" s="24" t="s">
        <v>114</v>
      </c>
      <c r="E74" s="650" t="s">
        <v>365</v>
      </c>
      <c r="F74" s="651"/>
      <c r="G74" s="651"/>
      <c r="H74" s="652"/>
      <c r="I74" s="343" t="str">
        <f>_B.1.2_Einbeziehung</f>
        <v/>
      </c>
      <c r="J74" s="40"/>
      <c r="K74" s="67"/>
      <c r="L74" s="67"/>
      <c r="M74" s="193"/>
      <c r="N74" s="224" t="s">
        <v>226</v>
      </c>
      <c r="O74" s="193"/>
      <c r="P74" s="194"/>
      <c r="Q74" s="194"/>
      <c r="R74" s="194"/>
      <c r="S74" s="194"/>
    </row>
    <row r="75" spans="1:19" ht="17.100000000000001" customHeight="1" x14ac:dyDescent="0.2">
      <c r="A75" s="23"/>
      <c r="B75" s="23"/>
      <c r="C75" s="23"/>
      <c r="D75" s="65" t="s">
        <v>127</v>
      </c>
      <c r="E75" s="650" t="s">
        <v>149</v>
      </c>
      <c r="F75" s="651"/>
      <c r="G75" s="651"/>
      <c r="H75" s="652"/>
      <c r="I75" s="330" t="str">
        <f>_B.1.3_Schulungen</f>
        <v/>
      </c>
      <c r="J75" s="40"/>
      <c r="K75" s="67"/>
      <c r="L75" s="67"/>
      <c r="M75" s="194"/>
      <c r="N75" s="194"/>
      <c r="O75" s="194"/>
      <c r="P75" s="194"/>
      <c r="Q75" s="194"/>
      <c r="R75" s="194"/>
      <c r="S75" s="194"/>
    </row>
    <row r="76" spans="1:19" ht="17.100000000000001" customHeight="1" x14ac:dyDescent="0.2">
      <c r="A76" s="23"/>
      <c r="B76" s="23"/>
      <c r="C76" s="23"/>
      <c r="D76" s="65" t="s">
        <v>72</v>
      </c>
      <c r="E76" s="641" t="s">
        <v>75</v>
      </c>
      <c r="F76" s="642"/>
      <c r="G76" s="636"/>
      <c r="H76" s="643"/>
      <c r="I76" s="330" t="str">
        <f>_B.1.4_Diversity</f>
        <v/>
      </c>
      <c r="J76" s="40"/>
      <c r="K76" s="67"/>
      <c r="L76" s="67"/>
      <c r="M76" s="194"/>
      <c r="N76" s="194"/>
      <c r="O76" s="194"/>
      <c r="P76" s="194"/>
      <c r="Q76" s="194"/>
      <c r="R76" s="194"/>
      <c r="S76" s="194"/>
    </row>
    <row r="77" spans="1:19" ht="17.100000000000001" customHeight="1" x14ac:dyDescent="0.2">
      <c r="A77" s="23"/>
      <c r="B77" s="23"/>
      <c r="C77" s="23"/>
      <c r="D77" s="65" t="s">
        <v>73</v>
      </c>
      <c r="E77" s="641" t="s">
        <v>238</v>
      </c>
      <c r="F77" s="642"/>
      <c r="G77" s="636"/>
      <c r="H77" s="643"/>
      <c r="I77" s="330" t="str">
        <f>_B.1.5_Sonstige</f>
        <v/>
      </c>
      <c r="J77" s="40"/>
      <c r="K77" s="67"/>
      <c r="L77" s="67"/>
      <c r="M77" s="194"/>
      <c r="N77" s="194"/>
      <c r="O77" s="194"/>
      <c r="P77" s="194"/>
      <c r="Q77" s="194"/>
      <c r="R77" s="194"/>
      <c r="S77" s="194"/>
    </row>
    <row r="78" spans="1:19" ht="17.100000000000001" customHeight="1" x14ac:dyDescent="0.2">
      <c r="A78" s="23"/>
      <c r="B78" s="23"/>
      <c r="C78" s="23"/>
      <c r="D78" s="65" t="s">
        <v>74</v>
      </c>
      <c r="E78" s="641" t="s">
        <v>239</v>
      </c>
      <c r="F78" s="642"/>
      <c r="G78" s="636"/>
      <c r="H78" s="643"/>
      <c r="I78" s="330" t="str">
        <f>_B.1.6_Weitere</f>
        <v/>
      </c>
      <c r="J78" s="40"/>
      <c r="K78" s="67"/>
      <c r="L78" s="67"/>
      <c r="M78" s="194"/>
      <c r="N78" s="194"/>
      <c r="O78" s="194"/>
      <c r="P78" s="194"/>
      <c r="Q78" s="194"/>
      <c r="R78" s="194"/>
      <c r="S78" s="194"/>
    </row>
    <row r="79" spans="1:19" ht="6" customHeight="1" x14ac:dyDescent="0.2">
      <c r="A79" s="23"/>
      <c r="B79" s="23"/>
      <c r="C79" s="23"/>
      <c r="D79" s="66"/>
      <c r="E79" s="39"/>
      <c r="F79" s="39"/>
      <c r="G79" s="39"/>
      <c r="H79" s="17"/>
      <c r="I79" s="69"/>
      <c r="J79" s="40"/>
      <c r="K79" s="67"/>
      <c r="L79" s="67"/>
      <c r="M79" s="194"/>
      <c r="N79" s="194"/>
      <c r="O79" s="194"/>
      <c r="P79" s="194"/>
      <c r="Q79" s="194"/>
      <c r="R79" s="194"/>
      <c r="S79" s="194"/>
    </row>
    <row r="80" spans="1:19" ht="15" customHeight="1" x14ac:dyDescent="0.2">
      <c r="A80" s="23"/>
      <c r="B80" s="23"/>
      <c r="D80" s="105" t="s">
        <v>310</v>
      </c>
      <c r="E80" s="39"/>
      <c r="F80" s="39"/>
      <c r="G80" s="39"/>
      <c r="H80" s="69"/>
      <c r="I80" s="23"/>
      <c r="J80" s="70"/>
      <c r="K80" s="70"/>
      <c r="L80" s="70"/>
      <c r="M80" s="194"/>
      <c r="N80" s="194"/>
      <c r="O80" s="194"/>
      <c r="P80" s="194"/>
      <c r="Q80" s="194"/>
      <c r="R80" s="194"/>
      <c r="S80" s="194"/>
    </row>
    <row r="81" spans="1:19" ht="18" customHeight="1" x14ac:dyDescent="0.2">
      <c r="A81" s="23"/>
      <c r="B81" s="23"/>
      <c r="C81" s="23"/>
      <c r="D81" s="51"/>
      <c r="E81" s="52"/>
      <c r="F81" s="17"/>
      <c r="G81" s="17"/>
      <c r="H81" s="56" t="s">
        <v>240</v>
      </c>
      <c r="I81" s="344" t="str">
        <f>IF(I82="Angaben fehlen","",SUM(COUNTIF(I74:I78,"x")))</f>
        <v/>
      </c>
      <c r="J81" s="67"/>
      <c r="K81" s="67"/>
      <c r="L81" s="67"/>
      <c r="M81" s="194"/>
      <c r="N81" s="194"/>
      <c r="O81" s="194"/>
      <c r="P81" s="194"/>
      <c r="Q81" s="194"/>
      <c r="R81" s="194"/>
      <c r="S81" s="194"/>
    </row>
    <row r="82" spans="1:19" ht="25.5" customHeight="1" x14ac:dyDescent="0.2">
      <c r="A82" s="23"/>
      <c r="B82" s="23"/>
      <c r="C82" s="23"/>
      <c r="D82" s="51"/>
      <c r="E82" s="52"/>
      <c r="F82" s="17"/>
      <c r="G82" s="17"/>
      <c r="H82" s="58" t="s">
        <v>241</v>
      </c>
      <c r="I82" s="342" t="str">
        <f t="array" ref="I82">IF(I71="","Angaben fehlen",IF(I71="Nein","Negativ",IF(AND(I71="Ja",I74:I78=""),"Neutral","Positiv")))</f>
        <v>Angaben fehlen</v>
      </c>
      <c r="J82" s="50"/>
      <c r="K82" s="50"/>
      <c r="L82" s="50"/>
      <c r="M82" s="194"/>
      <c r="N82" s="194"/>
      <c r="O82" s="194"/>
      <c r="P82" s="194"/>
      <c r="Q82" s="194"/>
      <c r="R82" s="194"/>
      <c r="S82" s="194"/>
    </row>
    <row r="83" spans="1:19" ht="31.5" customHeight="1" x14ac:dyDescent="0.2">
      <c r="A83" s="23"/>
      <c r="B83" s="71"/>
      <c r="C83" s="23"/>
      <c r="D83" s="22"/>
      <c r="E83" s="22"/>
      <c r="F83" s="17"/>
      <c r="G83" s="17"/>
      <c r="H83" s="17"/>
      <c r="I83" s="342" t="str">
        <f>IF(I82="Angaben Fehlen","",IF(I82="Negativ","Nicht förderfähig","Förderfähig"))</f>
        <v/>
      </c>
      <c r="J83" s="70"/>
      <c r="K83" s="70"/>
      <c r="L83" s="70"/>
      <c r="M83" s="194"/>
      <c r="N83" s="194"/>
      <c r="O83" s="194"/>
      <c r="P83" s="194"/>
      <c r="Q83" s="194"/>
      <c r="R83" s="194"/>
      <c r="S83" s="194"/>
    </row>
    <row r="84" spans="1:19" ht="15" customHeight="1" x14ac:dyDescent="0.2">
      <c r="A84" s="23"/>
      <c r="B84" s="23"/>
      <c r="C84" s="23"/>
      <c r="D84" s="22"/>
      <c r="E84" s="22"/>
      <c r="F84" s="17"/>
      <c r="G84" s="17"/>
      <c r="H84" s="17"/>
      <c r="I84" s="39"/>
      <c r="J84" s="70"/>
      <c r="K84" s="70"/>
      <c r="L84" s="70"/>
      <c r="M84" s="194"/>
      <c r="N84" s="194"/>
      <c r="O84" s="194"/>
      <c r="P84" s="194"/>
      <c r="Q84" s="194"/>
      <c r="R84" s="194"/>
      <c r="S84" s="194"/>
    </row>
    <row r="85" spans="1:19" ht="15" customHeight="1" x14ac:dyDescent="0.2">
      <c r="A85" s="23"/>
      <c r="B85" s="23"/>
      <c r="C85" s="23"/>
      <c r="D85" s="22"/>
      <c r="E85" s="22"/>
      <c r="F85" s="17"/>
      <c r="G85" s="17"/>
      <c r="H85" s="17"/>
      <c r="I85" s="39"/>
      <c r="J85" s="70"/>
      <c r="K85" s="70"/>
      <c r="L85" s="70"/>
      <c r="M85" s="194"/>
      <c r="N85" s="194"/>
      <c r="O85" s="194"/>
      <c r="P85" s="194"/>
      <c r="Q85" s="194"/>
      <c r="R85" s="194"/>
      <c r="S85" s="194"/>
    </row>
    <row r="86" spans="1:19" ht="28.5" customHeight="1" x14ac:dyDescent="0.2">
      <c r="A86" s="16" t="s">
        <v>309</v>
      </c>
      <c r="C86" s="20"/>
      <c r="D86" s="22"/>
      <c r="E86" s="22"/>
      <c r="F86" s="23"/>
      <c r="G86" s="23"/>
      <c r="H86" s="23"/>
      <c r="I86" s="23"/>
      <c r="J86" s="673"/>
      <c r="K86" s="673"/>
      <c r="L86" s="70"/>
      <c r="M86" s="194"/>
      <c r="N86" s="194"/>
      <c r="O86" s="194"/>
      <c r="P86" s="194"/>
      <c r="Q86" s="194"/>
      <c r="R86" s="194"/>
      <c r="S86" s="194"/>
    </row>
    <row r="87" spans="1:19" ht="14.25" customHeight="1" x14ac:dyDescent="0.2">
      <c r="A87" s="16"/>
      <c r="C87" s="20"/>
      <c r="D87" s="319">
        <v>1</v>
      </c>
      <c r="E87" s="698">
        <v>2</v>
      </c>
      <c r="F87" s="636"/>
      <c r="G87" s="636"/>
      <c r="H87" s="643"/>
      <c r="I87" s="319">
        <v>3</v>
      </c>
      <c r="J87" s="368"/>
      <c r="K87" s="368"/>
      <c r="L87" s="70"/>
      <c r="M87" s="194"/>
      <c r="N87" s="194"/>
      <c r="O87" s="194"/>
      <c r="P87" s="194"/>
      <c r="Q87" s="194"/>
      <c r="R87" s="194"/>
      <c r="S87" s="194"/>
    </row>
    <row r="88" spans="1:19" ht="43.5" customHeight="1" x14ac:dyDescent="0.2">
      <c r="A88" s="17"/>
      <c r="B88" s="20"/>
      <c r="C88" s="20"/>
      <c r="D88" s="306" t="s">
        <v>234</v>
      </c>
      <c r="E88" s="641" t="s">
        <v>235</v>
      </c>
      <c r="F88" s="636"/>
      <c r="G88" s="636"/>
      <c r="H88" s="643"/>
      <c r="I88" s="340" t="str">
        <f>I70</f>
        <v>Angaben lt. Formular</v>
      </c>
      <c r="J88" s="369"/>
      <c r="K88" s="369"/>
      <c r="L88" s="70"/>
      <c r="M88" s="194"/>
      <c r="N88" s="194"/>
      <c r="O88" s="194"/>
      <c r="P88" s="194"/>
      <c r="Q88" s="194"/>
      <c r="R88" s="194"/>
      <c r="S88" s="194"/>
    </row>
    <row r="89" spans="1:19" x14ac:dyDescent="0.2">
      <c r="A89" s="23"/>
      <c r="B89" s="23"/>
      <c r="C89" s="23"/>
      <c r="D89" s="61" t="s">
        <v>242</v>
      </c>
      <c r="E89" s="650" t="s">
        <v>404</v>
      </c>
      <c r="F89" s="651"/>
      <c r="G89" s="699"/>
      <c r="H89" s="700"/>
      <c r="I89" s="689" t="str">
        <f>_B.2.1_Gesetz</f>
        <v/>
      </c>
      <c r="J89" s="40"/>
      <c r="K89" s="67"/>
      <c r="L89" s="67"/>
      <c r="M89" s="194"/>
      <c r="N89" s="194"/>
      <c r="O89" s="194"/>
      <c r="P89" s="194"/>
      <c r="Q89" s="194"/>
      <c r="R89" s="194"/>
      <c r="S89" s="194"/>
    </row>
    <row r="90" spans="1:19" ht="15.75" customHeight="1" x14ac:dyDescent="0.2">
      <c r="A90" s="23"/>
      <c r="B90" s="23"/>
      <c r="C90" s="23"/>
      <c r="D90" s="72"/>
      <c r="E90" s="701"/>
      <c r="F90" s="702"/>
      <c r="G90" s="702"/>
      <c r="H90" s="703"/>
      <c r="I90" s="690"/>
      <c r="J90" s="67"/>
      <c r="K90" s="67"/>
      <c r="L90" s="67"/>
      <c r="M90" s="194"/>
      <c r="N90" s="194"/>
      <c r="O90" s="194"/>
      <c r="P90" s="194"/>
      <c r="Q90" s="194"/>
      <c r="R90" s="194"/>
      <c r="S90" s="194"/>
    </row>
    <row r="91" spans="1:19" ht="19.5" customHeight="1" x14ac:dyDescent="0.2">
      <c r="A91" s="23"/>
      <c r="B91" s="23"/>
      <c r="C91" s="23"/>
      <c r="D91" s="63" t="s">
        <v>237</v>
      </c>
      <c r="E91" s="64"/>
      <c r="F91" s="64"/>
      <c r="G91" s="64"/>
      <c r="H91" s="19"/>
      <c r="I91" s="373"/>
      <c r="J91" s="67"/>
      <c r="K91" s="67"/>
      <c r="L91" s="67"/>
      <c r="M91" s="194"/>
      <c r="N91" s="194"/>
      <c r="O91" s="194"/>
      <c r="P91" s="194"/>
      <c r="Q91" s="194"/>
      <c r="R91" s="194"/>
      <c r="S91" s="194"/>
    </row>
    <row r="92" spans="1:19" ht="14.25" customHeight="1" x14ac:dyDescent="0.2">
      <c r="A92" s="23"/>
      <c r="B92" s="23"/>
      <c r="C92" s="23"/>
      <c r="D92" s="24" t="s">
        <v>116</v>
      </c>
      <c r="E92" s="641" t="s">
        <v>365</v>
      </c>
      <c r="F92" s="642"/>
      <c r="G92" s="642"/>
      <c r="H92" s="649"/>
      <c r="I92" s="330" t="str">
        <f>_B.2.2_Einbeziehung</f>
        <v/>
      </c>
      <c r="J92" s="40"/>
      <c r="K92" s="67"/>
      <c r="L92" s="67"/>
      <c r="M92" s="194"/>
      <c r="N92" s="194"/>
      <c r="O92" s="194"/>
      <c r="P92" s="194"/>
      <c r="Q92" s="194"/>
      <c r="R92" s="194"/>
      <c r="S92" s="194"/>
    </row>
    <row r="93" spans="1:19" ht="27" customHeight="1" x14ac:dyDescent="0.2">
      <c r="A93" s="23"/>
      <c r="B93" s="23"/>
      <c r="C93" s="23"/>
      <c r="D93" s="24" t="s">
        <v>128</v>
      </c>
      <c r="E93" s="641" t="s">
        <v>347</v>
      </c>
      <c r="F93" s="642"/>
      <c r="G93" s="642"/>
      <c r="H93" s="643"/>
      <c r="I93" s="330" t="str">
        <f>_B.2.3_Beteiligung</f>
        <v/>
      </c>
      <c r="J93" s="40"/>
      <c r="K93" s="67"/>
      <c r="L93" s="67"/>
      <c r="M93" s="194"/>
      <c r="N93" s="194"/>
      <c r="O93" s="194"/>
      <c r="P93" s="194"/>
      <c r="Q93" s="194"/>
      <c r="R93" s="194"/>
      <c r="S93" s="194"/>
    </row>
    <row r="94" spans="1:19" ht="41.25" customHeight="1" x14ac:dyDescent="0.2">
      <c r="A94" s="23"/>
      <c r="B94" s="23"/>
      <c r="C94" s="23"/>
      <c r="D94" s="24" t="s">
        <v>117</v>
      </c>
      <c r="E94" s="641" t="s">
        <v>348</v>
      </c>
      <c r="F94" s="642"/>
      <c r="G94" s="642"/>
      <c r="H94" s="643"/>
      <c r="I94" s="330" t="str">
        <f>_B.2.4_BeiBeteiligungDritter</f>
        <v/>
      </c>
      <c r="J94" s="40"/>
      <c r="K94" s="67"/>
      <c r="L94" s="67"/>
      <c r="M94" s="194"/>
      <c r="N94" s="194"/>
      <c r="O94" s="194"/>
      <c r="P94" s="194"/>
      <c r="Q94" s="194"/>
      <c r="R94" s="194"/>
      <c r="S94" s="194"/>
    </row>
    <row r="95" spans="1:19" ht="17.100000000000001" customHeight="1" x14ac:dyDescent="0.2">
      <c r="A95" s="23"/>
      <c r="B95" s="23"/>
      <c r="C95" s="23"/>
      <c r="D95" s="24" t="s">
        <v>79</v>
      </c>
      <c r="E95" s="641" t="s">
        <v>243</v>
      </c>
      <c r="F95" s="642"/>
      <c r="G95" s="642"/>
      <c r="H95" s="643"/>
      <c r="I95" s="330" t="str">
        <f>_B.2.5_Führungspositionen</f>
        <v/>
      </c>
      <c r="J95" s="40"/>
      <c r="K95" s="67"/>
      <c r="L95" s="67"/>
      <c r="M95" s="194"/>
      <c r="N95" s="194"/>
      <c r="O95" s="194"/>
      <c r="P95" s="194"/>
      <c r="Q95" s="194"/>
      <c r="R95" s="194"/>
      <c r="S95" s="194"/>
    </row>
    <row r="96" spans="1:19" ht="17.100000000000001" customHeight="1" x14ac:dyDescent="0.2">
      <c r="A96" s="23"/>
      <c r="B96" s="23"/>
      <c r="C96" s="23"/>
      <c r="D96" s="25" t="s">
        <v>80</v>
      </c>
      <c r="E96" s="641" t="s">
        <v>86</v>
      </c>
      <c r="F96" s="642"/>
      <c r="G96" s="642"/>
      <c r="H96" s="643"/>
      <c r="I96" s="330" t="str">
        <f>_B.2.6_Frauenförderung</f>
        <v/>
      </c>
      <c r="J96" s="40"/>
      <c r="K96" s="67"/>
      <c r="L96" s="67"/>
      <c r="M96" s="194"/>
      <c r="N96" s="194"/>
      <c r="O96" s="194"/>
      <c r="P96" s="194"/>
      <c r="Q96" s="194"/>
      <c r="R96" s="194"/>
      <c r="S96" s="194"/>
    </row>
    <row r="97" spans="1:19" ht="17.100000000000001" customHeight="1" x14ac:dyDescent="0.2">
      <c r="A97" s="23"/>
      <c r="B97" s="23"/>
      <c r="C97" s="23"/>
      <c r="D97" s="24" t="s">
        <v>81</v>
      </c>
      <c r="E97" s="641" t="s">
        <v>87</v>
      </c>
      <c r="F97" s="642"/>
      <c r="G97" s="642"/>
      <c r="H97" s="643"/>
      <c r="I97" s="330" t="str">
        <f>_B.2.7_Arbeitsplätze_Frauen</f>
        <v/>
      </c>
      <c r="J97" s="40"/>
      <c r="K97" s="67"/>
      <c r="L97" s="67"/>
      <c r="M97" s="194"/>
      <c r="N97" s="194"/>
      <c r="O97" s="194"/>
      <c r="P97" s="194"/>
      <c r="Q97" s="194"/>
      <c r="R97" s="194"/>
      <c r="S97" s="194"/>
    </row>
    <row r="98" spans="1:19" ht="17.100000000000001" customHeight="1" x14ac:dyDescent="0.2">
      <c r="A98" s="23"/>
      <c r="B98" s="23"/>
      <c r="C98" s="23"/>
      <c r="D98" s="24" t="s">
        <v>82</v>
      </c>
      <c r="E98" s="641" t="s">
        <v>88</v>
      </c>
      <c r="F98" s="642"/>
      <c r="G98" s="642"/>
      <c r="H98" s="643"/>
      <c r="I98" s="330" t="str">
        <f>_B.2.8_Arbeitszeitregelungen</f>
        <v/>
      </c>
      <c r="J98" s="40"/>
      <c r="K98" s="67"/>
      <c r="L98" s="67"/>
      <c r="M98" s="194"/>
      <c r="N98" s="194"/>
      <c r="O98" s="194"/>
      <c r="P98" s="194"/>
      <c r="Q98" s="194"/>
      <c r="R98" s="194"/>
      <c r="S98" s="194"/>
    </row>
    <row r="99" spans="1:19" ht="17.100000000000001" customHeight="1" x14ac:dyDescent="0.2">
      <c r="A99" s="23"/>
      <c r="B99" s="23"/>
      <c r="C99" s="23"/>
      <c r="D99" s="24" t="s">
        <v>83</v>
      </c>
      <c r="E99" s="641" t="s">
        <v>328</v>
      </c>
      <c r="F99" s="642"/>
      <c r="G99" s="642"/>
      <c r="H99" s="643"/>
      <c r="I99" s="330" t="str">
        <f>_B.2.9_SpezielleEinrichtungen</f>
        <v/>
      </c>
      <c r="J99" s="40"/>
      <c r="K99" s="67"/>
      <c r="L99" s="67"/>
      <c r="M99" s="194"/>
      <c r="N99" s="194"/>
      <c r="O99" s="194"/>
      <c r="P99" s="194"/>
      <c r="Q99" s="194"/>
      <c r="R99" s="194"/>
      <c r="S99" s="194"/>
    </row>
    <row r="100" spans="1:19" ht="17.100000000000001" customHeight="1" x14ac:dyDescent="0.2">
      <c r="A100" s="23"/>
      <c r="B100" s="23"/>
      <c r="C100" s="23"/>
      <c r="D100" s="24" t="s">
        <v>84</v>
      </c>
      <c r="E100" s="641" t="s">
        <v>244</v>
      </c>
      <c r="F100" s="642"/>
      <c r="G100" s="642"/>
      <c r="H100" s="643"/>
      <c r="I100" s="330" t="str">
        <f>_B.2.10_WeitereMaßnahmen</f>
        <v/>
      </c>
      <c r="J100" s="40"/>
      <c r="K100" s="67"/>
      <c r="L100" s="67"/>
      <c r="M100" s="194"/>
      <c r="N100" s="194"/>
      <c r="O100" s="194"/>
      <c r="P100" s="194"/>
      <c r="Q100" s="194"/>
      <c r="R100" s="194"/>
      <c r="S100" s="194"/>
    </row>
    <row r="101" spans="1:19" ht="6.75" customHeight="1" x14ac:dyDescent="0.2">
      <c r="A101" s="23"/>
      <c r="B101" s="23"/>
      <c r="C101" s="23"/>
      <c r="D101" s="16"/>
      <c r="E101" s="39"/>
      <c r="F101" s="39"/>
      <c r="G101" s="39"/>
      <c r="H101" s="17"/>
      <c r="I101" s="69"/>
      <c r="J101" s="73"/>
      <c r="K101" s="74"/>
      <c r="L101" s="67"/>
      <c r="M101" s="194"/>
      <c r="N101" s="194"/>
      <c r="O101" s="194"/>
      <c r="P101" s="194"/>
      <c r="Q101" s="194"/>
      <c r="R101" s="194"/>
      <c r="S101" s="194"/>
    </row>
    <row r="102" spans="1:19" ht="15.75" customHeight="1" x14ac:dyDescent="0.2">
      <c r="A102" s="23"/>
      <c r="B102" s="23"/>
      <c r="D102" s="104" t="s">
        <v>312</v>
      </c>
      <c r="E102" s="39"/>
      <c r="F102" s="39"/>
      <c r="G102" s="39"/>
      <c r="H102" s="69"/>
      <c r="I102" s="23"/>
      <c r="J102" s="75"/>
      <c r="K102" s="75"/>
      <c r="L102" s="70"/>
      <c r="M102" s="194"/>
      <c r="N102" s="194"/>
      <c r="O102" s="194"/>
      <c r="P102" s="194"/>
      <c r="Q102" s="194"/>
      <c r="R102" s="194"/>
      <c r="S102" s="194"/>
    </row>
    <row r="103" spans="1:19" s="223" customFormat="1" x14ac:dyDescent="0.2">
      <c r="A103" s="55"/>
      <c r="B103" s="55"/>
      <c r="C103" s="55"/>
      <c r="D103" s="55"/>
      <c r="E103" s="55"/>
      <c r="F103" s="55"/>
      <c r="G103" s="55"/>
      <c r="H103" s="56" t="s">
        <v>240</v>
      </c>
      <c r="I103" s="344" t="str">
        <f t="array" ref="I103">IF(I104="Angaben fehlen","",SUM(COUNTIF(I92:I100,"x")))</f>
        <v/>
      </c>
      <c r="J103" s="74"/>
      <c r="K103" s="74"/>
      <c r="L103" s="67"/>
      <c r="M103" s="193"/>
      <c r="N103" s="193"/>
      <c r="O103" s="193"/>
      <c r="P103" s="193"/>
      <c r="Q103" s="193"/>
      <c r="R103" s="193"/>
      <c r="S103" s="193"/>
    </row>
    <row r="104" spans="1:19" s="223" customFormat="1" ht="25.5" customHeight="1" x14ac:dyDescent="0.2">
      <c r="A104" s="55"/>
      <c r="B104" s="55"/>
      <c r="C104" s="55"/>
      <c r="D104" s="55"/>
      <c r="E104" s="55"/>
      <c r="F104" s="55"/>
      <c r="G104" s="55"/>
      <c r="H104" s="76" t="s">
        <v>241</v>
      </c>
      <c r="I104" s="342" t="str">
        <f t="array" ref="I104">IF(I89="","Angaben fehlen",IF(I89="Nein","Negativ",IF(AND(I89="Ja",I92:I100=""),"Neutral","Positiv")))</f>
        <v>Angaben fehlen</v>
      </c>
      <c r="J104" s="77"/>
      <c r="K104" s="77"/>
      <c r="L104" s="225"/>
      <c r="M104" s="193"/>
      <c r="N104" s="193"/>
      <c r="O104" s="193"/>
      <c r="P104" s="193"/>
      <c r="Q104" s="193"/>
      <c r="R104" s="193"/>
      <c r="S104" s="193"/>
    </row>
    <row r="105" spans="1:19" ht="24.75" customHeight="1" x14ac:dyDescent="0.2">
      <c r="A105" s="23"/>
      <c r="B105" s="23"/>
      <c r="C105" s="23"/>
      <c r="D105" s="51"/>
      <c r="E105" s="22"/>
      <c r="F105" s="23"/>
      <c r="G105" s="23"/>
      <c r="H105" s="23"/>
      <c r="I105" s="342" t="str">
        <f>IF(I104="Angaben fehlen","",IF(I104="Negativ","Nicht förderfähig","Förderfähig"))</f>
        <v/>
      </c>
      <c r="J105" s="78"/>
      <c r="K105" s="78"/>
      <c r="L105" s="59"/>
      <c r="M105" s="193"/>
      <c r="N105" s="193"/>
      <c r="O105" s="193"/>
      <c r="P105" s="194"/>
      <c r="Q105" s="194"/>
      <c r="R105" s="194"/>
      <c r="S105" s="194"/>
    </row>
    <row r="106" spans="1:19" x14ac:dyDescent="0.2">
      <c r="J106" s="17"/>
      <c r="K106" s="17"/>
      <c r="L106" s="194"/>
      <c r="M106" s="194"/>
      <c r="N106" s="194"/>
      <c r="O106" s="194"/>
      <c r="P106" s="194"/>
      <c r="Q106" s="194"/>
      <c r="R106" s="194"/>
      <c r="S106" s="194"/>
    </row>
    <row r="107" spans="1:19" x14ac:dyDescent="0.2">
      <c r="A107" s="103" t="s">
        <v>323</v>
      </c>
      <c r="B107" s="86"/>
      <c r="C107" s="86"/>
      <c r="D107" s="87"/>
      <c r="E107" s="87"/>
      <c r="F107" s="86"/>
      <c r="G107" s="86"/>
      <c r="H107" s="86"/>
      <c r="I107" s="88"/>
      <c r="J107" s="18"/>
      <c r="K107" s="18"/>
      <c r="L107" s="60"/>
      <c r="M107" s="194"/>
      <c r="N107" s="194"/>
      <c r="O107" s="194"/>
      <c r="P107" s="194"/>
      <c r="Q107" s="194"/>
      <c r="R107" s="194"/>
      <c r="S107" s="194"/>
    </row>
    <row r="108" spans="1:19" ht="6.75" customHeight="1" x14ac:dyDescent="0.2">
      <c r="A108" s="89"/>
      <c r="B108" s="18"/>
      <c r="C108" s="18"/>
      <c r="D108" s="90"/>
      <c r="E108" s="90"/>
      <c r="F108" s="18"/>
      <c r="G108" s="18"/>
      <c r="H108" s="18"/>
      <c r="I108" s="91"/>
      <c r="J108" s="18"/>
      <c r="K108" s="18"/>
      <c r="L108" s="60"/>
      <c r="M108" s="194"/>
      <c r="N108" s="194"/>
      <c r="O108" s="194"/>
      <c r="P108" s="194"/>
      <c r="Q108" s="194"/>
      <c r="R108" s="194"/>
      <c r="S108" s="194"/>
    </row>
    <row r="109" spans="1:19" ht="26.25" customHeight="1" x14ac:dyDescent="0.2">
      <c r="A109" s="89"/>
      <c r="B109" s="18"/>
      <c r="C109" s="18"/>
      <c r="D109" s="92" t="s">
        <v>324</v>
      </c>
      <c r="E109" s="93"/>
      <c r="F109" s="94"/>
      <c r="G109" s="94"/>
      <c r="H109" s="18"/>
      <c r="I109" s="342" t="str">
        <f>I64</f>
        <v>Angaben fehlen</v>
      </c>
      <c r="J109" s="18"/>
      <c r="K109" s="18"/>
      <c r="L109" s="60"/>
      <c r="M109" s="194"/>
      <c r="N109" s="194"/>
      <c r="O109" s="194"/>
      <c r="P109" s="194"/>
      <c r="Q109" s="194"/>
      <c r="R109" s="194"/>
      <c r="S109" s="194"/>
    </row>
    <row r="110" spans="1:19" ht="27.75" customHeight="1" x14ac:dyDescent="0.2">
      <c r="A110" s="89"/>
      <c r="B110" s="18"/>
      <c r="C110" s="18"/>
      <c r="D110" s="662" t="s">
        <v>325</v>
      </c>
      <c r="E110" s="662"/>
      <c r="F110" s="662"/>
      <c r="G110" s="662"/>
      <c r="H110" s="662"/>
      <c r="I110" s="342" t="str">
        <f>I82</f>
        <v>Angaben fehlen</v>
      </c>
      <c r="J110" s="18"/>
      <c r="K110" s="18"/>
      <c r="L110" s="60"/>
      <c r="M110" s="194"/>
      <c r="N110" s="194"/>
      <c r="O110" s="194"/>
      <c r="P110" s="194"/>
      <c r="Q110" s="194"/>
      <c r="R110" s="194"/>
      <c r="S110" s="194"/>
    </row>
    <row r="111" spans="1:19" ht="24.75" customHeight="1" x14ac:dyDescent="0.2">
      <c r="A111" s="89"/>
      <c r="B111" s="18"/>
      <c r="C111" s="18"/>
      <c r="D111" s="662" t="s">
        <v>326</v>
      </c>
      <c r="E111" s="662"/>
      <c r="F111" s="662"/>
      <c r="G111" s="662"/>
      <c r="H111" s="662"/>
      <c r="I111" s="342" t="str">
        <f>I104</f>
        <v>Angaben fehlen</v>
      </c>
      <c r="J111" s="18"/>
      <c r="K111" s="18"/>
      <c r="L111" s="60"/>
      <c r="M111" s="194"/>
      <c r="N111" s="194"/>
      <c r="O111" s="194"/>
      <c r="P111" s="194"/>
      <c r="Q111" s="194"/>
      <c r="R111" s="194"/>
      <c r="S111" s="194"/>
    </row>
    <row r="112" spans="1:19" ht="31.5" customHeight="1" x14ac:dyDescent="0.2">
      <c r="A112" s="89"/>
      <c r="B112" s="18"/>
      <c r="C112" s="18"/>
      <c r="D112" s="92"/>
      <c r="E112" s="90"/>
      <c r="F112" s="94"/>
      <c r="G112" s="94"/>
      <c r="H112" s="95" t="s">
        <v>322</v>
      </c>
      <c r="I112" s="345" t="str">
        <f>IF(OR(I109="Angaben fehlen",I110="Angaben fehlen",I111="Angaben fehlen"),"",IF(AND(I109="Positiv",OR(AND(I110="Neutral",I111="Positiv"),AND(I110="Positiv",I111="Neutral"),AND(I110="Neutral",I111="Neutral"),AND(I110="Positiv",I111="Positiv"))),"Förderfähig","Nicht förderfähig"))</f>
        <v/>
      </c>
      <c r="J112" s="18"/>
      <c r="K112" s="18"/>
      <c r="L112" s="60"/>
      <c r="M112" s="194"/>
      <c r="N112" s="194"/>
      <c r="O112" s="194"/>
      <c r="P112" s="194"/>
      <c r="Q112" s="194"/>
      <c r="R112" s="194"/>
      <c r="S112" s="194"/>
    </row>
    <row r="113" spans="1:19" ht="4.5" customHeight="1" x14ac:dyDescent="0.2">
      <c r="A113" s="96"/>
      <c r="B113" s="97"/>
      <c r="C113" s="97"/>
      <c r="D113" s="98"/>
      <c r="E113" s="99"/>
      <c r="F113" s="100"/>
      <c r="G113" s="100"/>
      <c r="H113" s="101"/>
      <c r="I113" s="102"/>
      <c r="J113" s="18"/>
      <c r="K113" s="18"/>
      <c r="L113" s="60"/>
      <c r="M113" s="194"/>
      <c r="N113" s="194"/>
      <c r="O113" s="194"/>
      <c r="P113" s="194"/>
      <c r="Q113" s="194"/>
      <c r="R113" s="194"/>
      <c r="S113" s="194"/>
    </row>
    <row r="114" spans="1:19" ht="13.5" customHeight="1" x14ac:dyDescent="0.2">
      <c r="J114" s="18"/>
      <c r="K114" s="18"/>
      <c r="L114" s="194"/>
      <c r="M114" s="194"/>
      <c r="N114" s="194"/>
      <c r="O114" s="194"/>
      <c r="P114" s="194"/>
      <c r="Q114" s="194"/>
      <c r="R114" s="194"/>
      <c r="S114" s="194"/>
    </row>
    <row r="115" spans="1:19" hidden="1" x14ac:dyDescent="0.2">
      <c r="A115" s="226" t="s">
        <v>245</v>
      </c>
      <c r="B115" s="227"/>
      <c r="C115" s="227"/>
      <c r="D115" s="227"/>
      <c r="E115" s="228"/>
      <c r="F115" s="228"/>
      <c r="G115" s="228"/>
      <c r="H115" s="228"/>
      <c r="I115" s="228"/>
      <c r="J115" s="60"/>
      <c r="K115" s="232"/>
      <c r="L115" s="60"/>
      <c r="M115" s="194"/>
      <c r="N115" s="194"/>
      <c r="O115" s="194"/>
      <c r="P115" s="194"/>
      <c r="Q115" s="194"/>
      <c r="R115" s="194"/>
      <c r="S115" s="194"/>
    </row>
    <row r="116" spans="1:19" ht="30" hidden="1" customHeight="1" x14ac:dyDescent="0.2">
      <c r="A116" s="705" t="s">
        <v>246</v>
      </c>
      <c r="B116" s="706"/>
      <c r="C116" s="706"/>
      <c r="D116" s="706"/>
      <c r="E116" s="706"/>
      <c r="F116" s="706"/>
      <c r="G116" s="706"/>
      <c r="H116" s="706"/>
      <c r="I116" s="706"/>
      <c r="J116" s="706"/>
      <c r="K116" s="229"/>
      <c r="L116" s="310"/>
      <c r="M116" s="194"/>
      <c r="N116" s="194"/>
      <c r="O116" s="194"/>
      <c r="P116" s="194"/>
      <c r="Q116" s="194"/>
      <c r="R116" s="194"/>
      <c r="S116" s="194"/>
    </row>
    <row r="117" spans="1:19" hidden="1" x14ac:dyDescent="0.2">
      <c r="A117" s="230" t="s">
        <v>247</v>
      </c>
      <c r="B117" s="231"/>
      <c r="C117" s="231"/>
      <c r="D117" s="231"/>
      <c r="E117" s="60"/>
      <c r="F117" s="60"/>
      <c r="G117" s="60"/>
      <c r="H117" s="60"/>
      <c r="I117" s="60"/>
      <c r="J117" s="60"/>
      <c r="K117" s="232"/>
      <c r="L117" s="60"/>
      <c r="M117" s="194"/>
      <c r="N117" s="194"/>
      <c r="O117" s="194"/>
      <c r="P117" s="194"/>
      <c r="Q117" s="194"/>
      <c r="R117" s="194"/>
      <c r="S117" s="194"/>
    </row>
    <row r="118" spans="1:19" hidden="1" x14ac:dyDescent="0.2">
      <c r="A118" s="230"/>
      <c r="B118" s="60"/>
      <c r="C118" s="60"/>
      <c r="D118" s="231"/>
      <c r="E118" s="231"/>
      <c r="F118" s="233"/>
      <c r="G118" s="233"/>
      <c r="H118" s="60"/>
      <c r="I118" s="60"/>
      <c r="J118" s="60"/>
      <c r="K118" s="232"/>
      <c r="L118" s="60"/>
      <c r="M118" s="194"/>
      <c r="N118" s="194"/>
      <c r="O118" s="194"/>
      <c r="P118" s="194"/>
      <c r="Q118" s="194"/>
      <c r="R118" s="194"/>
      <c r="S118" s="194"/>
    </row>
    <row r="119" spans="1:19" hidden="1" x14ac:dyDescent="0.2">
      <c r="A119" s="230"/>
      <c r="B119" s="60"/>
      <c r="C119" s="60"/>
      <c r="D119" s="231"/>
      <c r="E119" s="231"/>
      <c r="F119" s="60"/>
      <c r="G119" s="60"/>
      <c r="H119" s="60"/>
      <c r="I119" s="60"/>
      <c r="J119" s="60"/>
      <c r="K119" s="232"/>
      <c r="L119" s="60"/>
      <c r="M119" s="194"/>
      <c r="N119" s="194"/>
      <c r="O119" s="194"/>
      <c r="P119" s="194"/>
      <c r="Q119" s="194"/>
      <c r="R119" s="194"/>
      <c r="S119" s="194"/>
    </row>
    <row r="120" spans="1:19" hidden="1" x14ac:dyDescent="0.2">
      <c r="A120" s="230"/>
      <c r="B120" s="60"/>
      <c r="C120" s="60"/>
      <c r="D120" s="231"/>
      <c r="E120" s="231"/>
      <c r="F120" s="60"/>
      <c r="G120" s="60"/>
      <c r="H120" s="60"/>
      <c r="I120" s="60"/>
      <c r="J120" s="60"/>
      <c r="K120" s="232"/>
      <c r="L120" s="60"/>
      <c r="M120" s="194"/>
      <c r="N120" s="194"/>
      <c r="O120" s="194"/>
      <c r="P120" s="194"/>
      <c r="Q120" s="194"/>
      <c r="R120" s="194"/>
      <c r="S120" s="194"/>
    </row>
    <row r="121" spans="1:19" hidden="1" x14ac:dyDescent="0.2">
      <c r="A121" s="234"/>
      <c r="B121" s="707"/>
      <c r="C121" s="707"/>
      <c r="D121" s="707"/>
      <c r="E121" s="231"/>
      <c r="F121" s="60"/>
      <c r="G121" s="60"/>
      <c r="H121" s="60"/>
      <c r="I121" s="60"/>
      <c r="J121" s="60"/>
      <c r="K121" s="232"/>
      <c r="L121" s="60"/>
      <c r="M121" s="194"/>
      <c r="N121" s="194"/>
      <c r="O121" s="194"/>
      <c r="P121" s="194"/>
      <c r="Q121" s="194"/>
      <c r="R121" s="194"/>
      <c r="S121" s="194"/>
    </row>
    <row r="122" spans="1:19" ht="25.5" hidden="1" customHeight="1" x14ac:dyDescent="0.2">
      <c r="A122" s="234"/>
      <c r="B122" s="704" t="s">
        <v>89</v>
      </c>
      <c r="C122" s="704"/>
      <c r="D122" s="704"/>
      <c r="E122" s="235"/>
      <c r="F122" s="236" t="s">
        <v>248</v>
      </c>
      <c r="G122" s="324"/>
      <c r="H122" s="237"/>
      <c r="I122" s="237"/>
      <c r="J122" s="237"/>
      <c r="K122" s="238"/>
      <c r="L122" s="60"/>
      <c r="M122" s="194"/>
      <c r="N122" s="194"/>
      <c r="O122" s="194"/>
      <c r="P122" s="194"/>
      <c r="Q122" s="194"/>
      <c r="R122" s="194"/>
      <c r="S122" s="194"/>
    </row>
    <row r="123" spans="1:19" x14ac:dyDescent="0.2">
      <c r="A123" s="11"/>
      <c r="B123" s="239"/>
      <c r="C123" s="239"/>
      <c r="D123" s="240"/>
      <c r="E123" s="241"/>
      <c r="F123" s="239"/>
      <c r="G123" s="239"/>
      <c r="H123" s="11"/>
      <c r="I123" s="11"/>
      <c r="J123" s="194"/>
      <c r="K123" s="194"/>
    </row>
    <row r="124" spans="1:19" x14ac:dyDescent="0.2">
      <c r="B124" s="242"/>
      <c r="C124" s="242"/>
      <c r="D124" s="243"/>
      <c r="F124" s="242"/>
      <c r="G124" s="242"/>
    </row>
  </sheetData>
  <sheetProtection password="8333" sheet="1" objects="1" scenarios="1" formatRows="0"/>
  <mergeCells count="62">
    <mergeCell ref="I89:I90"/>
    <mergeCell ref="E87:H87"/>
    <mergeCell ref="E88:H88"/>
    <mergeCell ref="E89:H90"/>
    <mergeCell ref="B122:D122"/>
    <mergeCell ref="D110:H110"/>
    <mergeCell ref="D111:H111"/>
    <mergeCell ref="A116:J116"/>
    <mergeCell ref="B121:D121"/>
    <mergeCell ref="E92:H92"/>
    <mergeCell ref="E93:H93"/>
    <mergeCell ref="E99:H99"/>
    <mergeCell ref="E100:H100"/>
    <mergeCell ref="E94:H94"/>
    <mergeCell ref="E95:H95"/>
    <mergeCell ref="E96:H96"/>
    <mergeCell ref="J86:K86"/>
    <mergeCell ref="F59:H59"/>
    <mergeCell ref="J68:K68"/>
    <mergeCell ref="I71:I72"/>
    <mergeCell ref="E69:H69"/>
    <mergeCell ref="E70:H70"/>
    <mergeCell ref="E71:H72"/>
    <mergeCell ref="E76:H76"/>
    <mergeCell ref="E77:H77"/>
    <mergeCell ref="E78:H78"/>
    <mergeCell ref="J46:K46"/>
    <mergeCell ref="C49:C56"/>
    <mergeCell ref="D50:D51"/>
    <mergeCell ref="E50:E51"/>
    <mergeCell ref="E54:E56"/>
    <mergeCell ref="I54:I56"/>
    <mergeCell ref="F47:G47"/>
    <mergeCell ref="F48:G48"/>
    <mergeCell ref="F49:G49"/>
    <mergeCell ref="F50:G50"/>
    <mergeCell ref="F52:G52"/>
    <mergeCell ref="F53:G53"/>
    <mergeCell ref="F54:G54"/>
    <mergeCell ref="F55:G55"/>
    <mergeCell ref="F56:G56"/>
    <mergeCell ref="J28:K28"/>
    <mergeCell ref="F22:I22"/>
    <mergeCell ref="F25:I25"/>
    <mergeCell ref="J27:K27"/>
    <mergeCell ref="I40:I43"/>
    <mergeCell ref="I37:I39"/>
    <mergeCell ref="I31:I32"/>
    <mergeCell ref="A12:I12"/>
    <mergeCell ref="A13:I13"/>
    <mergeCell ref="A15:A17"/>
    <mergeCell ref="D15:I15"/>
    <mergeCell ref="D17:I17"/>
    <mergeCell ref="E97:H97"/>
    <mergeCell ref="E98:H98"/>
    <mergeCell ref="C31:C43"/>
    <mergeCell ref="E37:E38"/>
    <mergeCell ref="E33:E34"/>
    <mergeCell ref="D33:D34"/>
    <mergeCell ref="F44:H44"/>
    <mergeCell ref="E74:H74"/>
    <mergeCell ref="E75:H75"/>
  </mergeCells>
  <conditionalFormatting sqref="I66">
    <cfRule type="cellIs" dxfId="27" priority="31" stopIfTrue="1" operator="equal">
      <formula>"Nicht förderfähig"</formula>
    </cfRule>
    <cfRule type="cellIs" dxfId="26" priority="32" stopIfTrue="1" operator="equal">
      <formula>"Förderfähig"</formula>
    </cfRule>
  </conditionalFormatting>
  <conditionalFormatting sqref="I64">
    <cfRule type="cellIs" dxfId="25" priority="29" stopIfTrue="1" operator="equal">
      <formula>"Positiv"</formula>
    </cfRule>
    <cfRule type="cellIs" dxfId="24" priority="30" stopIfTrue="1" operator="notEqual">
      <formula>"Positiv"</formula>
    </cfRule>
  </conditionalFormatting>
  <conditionalFormatting sqref="I105">
    <cfRule type="cellIs" dxfId="23" priority="27" stopIfTrue="1" operator="equal">
      <formula>"Nicht förderfähig"</formula>
    </cfRule>
    <cfRule type="cellIs" dxfId="22" priority="28" stopIfTrue="1" operator="equal">
      <formula>"Förderfähig"</formula>
    </cfRule>
  </conditionalFormatting>
  <conditionalFormatting sqref="I104">
    <cfRule type="cellIs" dxfId="21" priority="16" stopIfTrue="1" operator="equal">
      <formula>"Neutral"</formula>
    </cfRule>
    <cfRule type="cellIs" dxfId="20" priority="25" stopIfTrue="1" operator="equal">
      <formula>"Positiv"</formula>
    </cfRule>
    <cfRule type="cellIs" dxfId="19" priority="26" stopIfTrue="1" operator="notEqual">
      <formula>"Positiv"</formula>
    </cfRule>
  </conditionalFormatting>
  <conditionalFormatting sqref="I83:I85">
    <cfRule type="cellIs" dxfId="18" priority="23" stopIfTrue="1" operator="equal">
      <formula>"Nicht förderfähig"</formula>
    </cfRule>
    <cfRule type="cellIs" dxfId="17" priority="24" stopIfTrue="1" operator="equal">
      <formula>"Förderfähig"</formula>
    </cfRule>
  </conditionalFormatting>
  <conditionalFormatting sqref="I65">
    <cfRule type="cellIs" dxfId="16" priority="21" stopIfTrue="1" operator="equal">
      <formula>"Nicht förderfähig"</formula>
    </cfRule>
    <cfRule type="cellIs" dxfId="15" priority="22" stopIfTrue="1" operator="equal">
      <formula>"Förderfähig"</formula>
    </cfRule>
  </conditionalFormatting>
  <conditionalFormatting sqref="I112:I113">
    <cfRule type="cellIs" dxfId="14" priority="19" stopIfTrue="1" operator="equal">
      <formula>"nicht förderfähig"</formula>
    </cfRule>
    <cfRule type="cellIs" dxfId="13" priority="20" stopIfTrue="1" operator="equal">
      <formula>"förderfähig"</formula>
    </cfRule>
  </conditionalFormatting>
  <conditionalFormatting sqref="I109">
    <cfRule type="cellIs" dxfId="12" priority="17" stopIfTrue="1" operator="equal">
      <formula>"Positiv"</formula>
    </cfRule>
    <cfRule type="cellIs" dxfId="11" priority="18" stopIfTrue="1" operator="notEqual">
      <formula>"Positiv"</formula>
    </cfRule>
  </conditionalFormatting>
  <conditionalFormatting sqref="I82">
    <cfRule type="cellIs" dxfId="10" priority="13" stopIfTrue="1" operator="equal">
      <formula>"Neutral"</formula>
    </cfRule>
    <cfRule type="cellIs" dxfId="9" priority="14" stopIfTrue="1" operator="equal">
      <formula>"Positiv"</formula>
    </cfRule>
    <cfRule type="cellIs" dxfId="8" priority="15" stopIfTrue="1" operator="notEqual">
      <formula>"Positiv"</formula>
    </cfRule>
  </conditionalFormatting>
  <conditionalFormatting sqref="I110">
    <cfRule type="cellIs" dxfId="7" priority="10" stopIfTrue="1" operator="equal">
      <formula>"Neutral"</formula>
    </cfRule>
    <cfRule type="cellIs" dxfId="6" priority="11" stopIfTrue="1" operator="equal">
      <formula>"Positiv"</formula>
    </cfRule>
    <cfRule type="cellIs" dxfId="5" priority="12" stopIfTrue="1" operator="notEqual">
      <formula>"Positiv"</formula>
    </cfRule>
  </conditionalFormatting>
  <conditionalFormatting sqref="I111">
    <cfRule type="cellIs" dxfId="4" priority="7" stopIfTrue="1" operator="equal">
      <formula>"Neutral"</formula>
    </cfRule>
    <cfRule type="cellIs" dxfId="3" priority="8" stopIfTrue="1" operator="equal">
      <formula>"Positiv"</formula>
    </cfRule>
    <cfRule type="cellIs" dxfId="2" priority="9" stopIfTrue="1" operator="notEqual">
      <formula>"Positiv"</formula>
    </cfRule>
  </conditionalFormatting>
  <conditionalFormatting sqref="I71:I72">
    <cfRule type="cellIs" dxfId="1" priority="2" operator="equal">
      <formula>"Nein"</formula>
    </cfRule>
  </conditionalFormatting>
  <conditionalFormatting sqref="I89:I90">
    <cfRule type="cellIs" dxfId="0" priority="1" operator="equal">
      <formula>"Nein"</formula>
    </cfRule>
  </conditionalFormatting>
  <dataValidations disablePrompts="1" count="23">
    <dataValidation type="list" allowBlank="1" showInputMessage="1" showErrorMessage="1" sqref="WVP983088 H51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WLT983088">
      <formula1>$N$43:$P$43</formula1>
    </dataValidation>
    <dataValidation type="list" allowBlank="1" showInputMessage="1" showErrorMessage="1" sqref="WVP983093 WBX983093 WLT983093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formula1>$N$50:$Q$50</formula1>
    </dataValidation>
    <dataValidation type="list" allowBlank="1" showInputMessage="1" showErrorMessage="1" sqref="WVP983095 WLT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WLT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ACW89 TA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formula1>$N$71:$O$71</formula1>
    </dataValidation>
    <dataValidation type="list" allowBlank="1" showInputMessage="1" showErrorMessage="1" sqref="WVP98308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H31:H32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H33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WLT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ACW74 TA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 allowBlank="1" showInputMessage="1" showErrorMessage="1" sqref="H50 H52 I74:I78 I89:I90 I92:I100"/>
  </dataValidations>
  <pageMargins left="0.39370078740157483" right="0.39370078740157483" top="0.23622047244094491" bottom="0.43307086614173229" header="0.39370078740157483" footer="0.19685039370078741"/>
  <pageSetup paperSize="9" scale="68" fitToHeight="0" orientation="portrait" useFirstPageNumber="1" r:id="rId1"/>
  <headerFooter differentFirst="1">
    <oddFooter>&amp;CSeite &amp;P/&amp;N</oddFooter>
    <firstFooter>&amp;LStand: 30.09.2015</firstFooter>
  </headerFooter>
  <rowBreaks count="1" manualBreakCount="1">
    <brk id="66" max="16383" man="1"/>
  </rowBreaks>
  <ignoredErrors>
    <ignoredError sqref="H41 H31:H33 H35:H40 H42:H43 I7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B10" sqref="B10"/>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57" t="s">
        <v>249</v>
      </c>
    </row>
    <row r="3" spans="1:6" x14ac:dyDescent="0.2">
      <c r="A3" s="57"/>
    </row>
    <row r="4" spans="1:6" ht="45.75" customHeight="1" x14ac:dyDescent="0.2">
      <c r="A4" s="284" t="s">
        <v>250</v>
      </c>
      <c r="B4" s="284" t="s">
        <v>251</v>
      </c>
      <c r="C4" s="285" t="s">
        <v>252</v>
      </c>
      <c r="D4" s="285" t="s">
        <v>253</v>
      </c>
      <c r="E4" s="285" t="s">
        <v>254</v>
      </c>
      <c r="F4" s="7" t="s">
        <v>369</v>
      </c>
    </row>
    <row r="5" spans="1:6" x14ac:dyDescent="0.2">
      <c r="A5" s="286" t="s">
        <v>255</v>
      </c>
      <c r="B5" s="286" t="s">
        <v>367</v>
      </c>
      <c r="C5" s="287">
        <v>0.4</v>
      </c>
      <c r="D5" s="287">
        <v>0.6</v>
      </c>
      <c r="E5" s="288" t="s">
        <v>256</v>
      </c>
      <c r="F5" s="7" t="s">
        <v>31</v>
      </c>
    </row>
    <row r="6" spans="1:6" x14ac:dyDescent="0.2">
      <c r="A6" s="286" t="s">
        <v>257</v>
      </c>
      <c r="B6" s="286" t="s">
        <v>368</v>
      </c>
      <c r="C6" s="287">
        <v>0.4</v>
      </c>
      <c r="D6" s="287">
        <v>0.6</v>
      </c>
      <c r="E6" s="288" t="s">
        <v>256</v>
      </c>
    </row>
    <row r="7" spans="1:6" x14ac:dyDescent="0.2">
      <c r="A7" s="286" t="s">
        <v>258</v>
      </c>
      <c r="B7" s="286" t="s">
        <v>32</v>
      </c>
      <c r="C7" s="287">
        <v>0.6</v>
      </c>
      <c r="D7" s="287">
        <v>0.4</v>
      </c>
      <c r="E7" s="288" t="s">
        <v>259</v>
      </c>
    </row>
    <row r="8" spans="1:6" x14ac:dyDescent="0.2">
      <c r="A8" s="286" t="s">
        <v>260</v>
      </c>
      <c r="B8" s="286" t="s">
        <v>261</v>
      </c>
      <c r="C8" s="287">
        <v>0</v>
      </c>
      <c r="D8" s="287">
        <v>1</v>
      </c>
      <c r="E8" s="288" t="s">
        <v>262</v>
      </c>
    </row>
    <row r="9" spans="1:6" x14ac:dyDescent="0.2">
      <c r="A9" s="286" t="s">
        <v>263</v>
      </c>
      <c r="B9" s="286" t="s">
        <v>408</v>
      </c>
      <c r="C9" s="287">
        <v>0</v>
      </c>
      <c r="D9" s="287">
        <v>1</v>
      </c>
      <c r="E9" s="288" t="s">
        <v>262</v>
      </c>
    </row>
    <row r="10" spans="1:6" x14ac:dyDescent="0.2">
      <c r="A10" s="286" t="s">
        <v>264</v>
      </c>
      <c r="B10" s="286" t="s">
        <v>265</v>
      </c>
      <c r="C10" s="287">
        <v>0</v>
      </c>
      <c r="D10" s="287">
        <v>1</v>
      </c>
      <c r="E10" s="288" t="s">
        <v>262</v>
      </c>
    </row>
    <row r="11" spans="1:6" ht="25.5" x14ac:dyDescent="0.2">
      <c r="A11" s="286" t="s">
        <v>266</v>
      </c>
      <c r="B11" s="286" t="s">
        <v>267</v>
      </c>
      <c r="C11" s="287">
        <v>0.4</v>
      </c>
      <c r="D11" s="287">
        <v>0.6</v>
      </c>
      <c r="E11" s="288" t="s">
        <v>256</v>
      </c>
    </row>
    <row r="12" spans="1:6" x14ac:dyDescent="0.2">
      <c r="A12" s="286" t="s">
        <v>268</v>
      </c>
      <c r="B12" s="286" t="s">
        <v>269</v>
      </c>
      <c r="C12" s="287">
        <v>0.6</v>
      </c>
      <c r="D12" s="287">
        <v>0.4</v>
      </c>
      <c r="E12" s="288" t="s">
        <v>259</v>
      </c>
    </row>
    <row r="13" spans="1:6" x14ac:dyDescent="0.2">
      <c r="A13" s="286" t="s">
        <v>200</v>
      </c>
      <c r="B13" s="286" t="s">
        <v>270</v>
      </c>
      <c r="C13" s="287">
        <v>0.6</v>
      </c>
      <c r="D13" s="287">
        <v>0.4</v>
      </c>
      <c r="E13" s="288" t="s">
        <v>259</v>
      </c>
    </row>
    <row r="14" spans="1:6" ht="25.5" x14ac:dyDescent="0.2">
      <c r="A14" s="286" t="s">
        <v>271</v>
      </c>
      <c r="B14" s="286" t="s">
        <v>388</v>
      </c>
      <c r="C14" s="287">
        <v>0</v>
      </c>
      <c r="D14" s="287">
        <v>1</v>
      </c>
      <c r="E14" s="288" t="s">
        <v>262</v>
      </c>
    </row>
    <row r="15" spans="1:6" x14ac:dyDescent="0.2">
      <c r="A15" s="286" t="s">
        <v>272</v>
      </c>
      <c r="B15" s="286" t="s">
        <v>273</v>
      </c>
      <c r="C15" s="287">
        <v>0.6</v>
      </c>
      <c r="D15" s="287">
        <v>0.4</v>
      </c>
      <c r="E15" s="288" t="s">
        <v>259</v>
      </c>
    </row>
    <row r="16" spans="1:6" x14ac:dyDescent="0.2">
      <c r="A16" s="286" t="s">
        <v>274</v>
      </c>
      <c r="B16" s="286" t="s">
        <v>275</v>
      </c>
      <c r="C16" s="287">
        <v>0</v>
      </c>
      <c r="D16" s="287">
        <v>1</v>
      </c>
      <c r="E16" s="288" t="s">
        <v>262</v>
      </c>
    </row>
    <row r="35" spans="4:7" ht="14.25" x14ac:dyDescent="0.2">
      <c r="D35" s="708"/>
      <c r="E35" s="708"/>
      <c r="F35"/>
    </row>
    <row r="36" spans="4:7" ht="14.25" x14ac:dyDescent="0.2">
      <c r="D36" s="708"/>
      <c r="E36" s="708"/>
      <c r="F36"/>
      <c r="G36" s="7" t="str">
        <f>'Formular geplante Zielbeiträge'!AE309</f>
        <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42</vt:i4>
      </vt:variant>
    </vt:vector>
  </HeadingPairs>
  <TitlesOfParts>
    <vt:vector size="45" baseType="lpstr">
      <vt:lpstr>Formular geplante Zielbeiträge</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_Maßnahmencode</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Kaiser, Dominic (MLR)</cp:lastModifiedBy>
  <cp:lastPrinted>2015-09-30T10:13:34Z</cp:lastPrinted>
  <dcterms:created xsi:type="dcterms:W3CDTF">2014-06-12T07:06:41Z</dcterms:created>
  <dcterms:modified xsi:type="dcterms:W3CDTF">2015-09-30T10:27:55Z</dcterms:modified>
</cp:coreProperties>
</file>